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i unidad\OSPA\02. Datos Diarios\Tablas\Datos hidrometeorologicos\"/>
    </mc:Choice>
  </mc:AlternateContent>
  <xr:revisionPtr revIDLastSave="0" documentId="13_ncr:1_{D82BD5CF-3135-49FB-BA8B-EE63667F8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eratura" sheetId="1" r:id="rId1"/>
    <sheet name="Climatologia_TMAX" sheetId="2" r:id="rId2"/>
    <sheet name="Maximos_TMAX" sheetId="3" r:id="rId3"/>
    <sheet name="Control_Cambios" sheetId="4" state="hidden" r:id="rId4"/>
  </sheets>
  <definedNames>
    <definedName name="_xlnm._FilterDatabase" localSheetId="1" hidden="1">Climatologia_TMAX!$A$2:$X$345</definedName>
    <definedName name="_xlnm.Print_Area" localSheetId="0">Temperatura!$B$4:$R$29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45" i="2" l="1"/>
  <c r="V344" i="2"/>
  <c r="V343" i="2"/>
  <c r="V342" i="2"/>
  <c r="V341" i="2"/>
  <c r="V340" i="2"/>
  <c r="V339" i="2"/>
  <c r="V338" i="2"/>
  <c r="V337" i="2"/>
  <c r="V336" i="2"/>
  <c r="V335" i="2"/>
  <c r="V334" i="2"/>
  <c r="V333" i="2"/>
  <c r="V332" i="2"/>
  <c r="V331" i="2"/>
  <c r="V330" i="2"/>
  <c r="V329" i="2"/>
  <c r="V328" i="2"/>
  <c r="V327" i="2"/>
  <c r="V326" i="2"/>
  <c r="V325" i="2"/>
  <c r="V324" i="2"/>
  <c r="V323" i="2"/>
  <c r="V322" i="2"/>
  <c r="V321" i="2"/>
  <c r="V320" i="2"/>
  <c r="V319" i="2"/>
  <c r="V318" i="2"/>
  <c r="V317" i="2"/>
  <c r="V316" i="2"/>
  <c r="V315" i="2"/>
  <c r="V314" i="2"/>
  <c r="V313" i="2"/>
  <c r="V312" i="2"/>
  <c r="V311" i="2"/>
  <c r="V310" i="2"/>
  <c r="V309" i="2"/>
  <c r="V308" i="2"/>
  <c r="V307" i="2"/>
  <c r="V306" i="2"/>
  <c r="V305" i="2"/>
  <c r="V304" i="2"/>
  <c r="V303" i="2"/>
  <c r="V302" i="2"/>
  <c r="V301" i="2"/>
  <c r="V300" i="2"/>
  <c r="V299" i="2"/>
  <c r="V298" i="2"/>
  <c r="V297" i="2"/>
  <c r="V296" i="2"/>
  <c r="V295" i="2"/>
  <c r="V294" i="2"/>
  <c r="V293" i="2"/>
  <c r="V292" i="2"/>
  <c r="V291" i="2"/>
  <c r="V290" i="2"/>
  <c r="V289" i="2"/>
  <c r="V288" i="2"/>
  <c r="V287" i="2"/>
  <c r="V286" i="2"/>
  <c r="V285" i="2"/>
  <c r="V284" i="2"/>
  <c r="V283" i="2"/>
  <c r="V282" i="2"/>
  <c r="V281" i="2"/>
  <c r="V280" i="2"/>
  <c r="V279" i="2"/>
  <c r="V278" i="2"/>
  <c r="V277" i="2"/>
  <c r="V276" i="2"/>
  <c r="V275" i="2"/>
  <c r="V274" i="2"/>
  <c r="V273" i="2"/>
  <c r="V272" i="2"/>
  <c r="V271" i="2"/>
  <c r="V270" i="2"/>
  <c r="V269" i="2"/>
  <c r="V268" i="2"/>
  <c r="V267" i="2"/>
  <c r="V266" i="2"/>
  <c r="V265" i="2"/>
  <c r="V264" i="2"/>
  <c r="V263" i="2"/>
  <c r="V262" i="2"/>
  <c r="V261" i="2"/>
  <c r="V260" i="2"/>
  <c r="V259" i="2"/>
  <c r="V258" i="2"/>
  <c r="V257" i="2"/>
  <c r="V256" i="2"/>
  <c r="V255" i="2"/>
  <c r="V254" i="2"/>
  <c r="V253" i="2"/>
  <c r="V252" i="2"/>
  <c r="V251" i="2"/>
  <c r="V250" i="2"/>
  <c r="V249" i="2"/>
  <c r="V248" i="2"/>
  <c r="V247" i="2"/>
  <c r="V246" i="2"/>
  <c r="V245" i="2"/>
  <c r="V244" i="2"/>
  <c r="V243" i="2"/>
  <c r="V242" i="2"/>
  <c r="V241" i="2"/>
  <c r="V240" i="2"/>
  <c r="V239" i="2"/>
  <c r="V238" i="2"/>
  <c r="V237" i="2"/>
  <c r="V236" i="2"/>
  <c r="V235" i="2"/>
  <c r="V234" i="2"/>
  <c r="V233" i="2"/>
  <c r="V232" i="2"/>
  <c r="V231" i="2"/>
  <c r="V230" i="2"/>
  <c r="V229" i="2"/>
  <c r="V228" i="2"/>
  <c r="V227" i="2"/>
  <c r="V226" i="2"/>
  <c r="V225" i="2"/>
  <c r="V224" i="2"/>
  <c r="V223" i="2"/>
  <c r="V222" i="2"/>
  <c r="V221" i="2"/>
  <c r="V220" i="2"/>
  <c r="V219" i="2"/>
  <c r="V218" i="2"/>
  <c r="V217" i="2"/>
  <c r="V216" i="2"/>
  <c r="V215" i="2"/>
  <c r="V214" i="2"/>
  <c r="V213" i="2"/>
  <c r="V212" i="2"/>
  <c r="V211" i="2"/>
  <c r="V210" i="2"/>
  <c r="V209" i="2"/>
  <c r="V208" i="2"/>
  <c r="V207" i="2"/>
  <c r="V206" i="2"/>
  <c r="V205" i="2"/>
  <c r="V204" i="2"/>
  <c r="V203" i="2"/>
  <c r="V202" i="2"/>
  <c r="V201" i="2"/>
  <c r="V200" i="2"/>
  <c r="V199" i="2"/>
  <c r="V198" i="2"/>
  <c r="V197" i="2"/>
  <c r="V196" i="2"/>
  <c r="V195" i="2"/>
  <c r="V194" i="2"/>
  <c r="V193" i="2"/>
  <c r="V192" i="2"/>
  <c r="V191" i="2"/>
  <c r="V190" i="2"/>
  <c r="V189" i="2"/>
  <c r="V188" i="2"/>
  <c r="V187" i="2"/>
  <c r="V186" i="2"/>
  <c r="V185" i="2"/>
  <c r="V184" i="2"/>
  <c r="V183" i="2"/>
  <c r="V182" i="2"/>
  <c r="V181" i="2"/>
  <c r="V180" i="2"/>
  <c r="V179" i="2"/>
  <c r="V178" i="2"/>
  <c r="V177" i="2"/>
  <c r="V176" i="2"/>
  <c r="V175" i="2"/>
  <c r="V174" i="2"/>
  <c r="V173" i="2"/>
  <c r="V172" i="2"/>
  <c r="V171" i="2"/>
  <c r="V170" i="2"/>
  <c r="V169" i="2"/>
  <c r="V168" i="2"/>
  <c r="V167" i="2"/>
  <c r="V166" i="2"/>
  <c r="V165" i="2"/>
  <c r="V164" i="2"/>
  <c r="V163" i="2"/>
  <c r="V162" i="2"/>
  <c r="V161" i="2"/>
  <c r="V160" i="2"/>
  <c r="V159" i="2"/>
  <c r="V158" i="2"/>
  <c r="V157" i="2"/>
  <c r="V156" i="2"/>
  <c r="V155" i="2"/>
  <c r="V154" i="2"/>
  <c r="V153" i="2"/>
  <c r="V152" i="2"/>
  <c r="V151" i="2"/>
  <c r="V150" i="2"/>
  <c r="V149" i="2"/>
  <c r="V148" i="2"/>
  <c r="V147" i="2"/>
  <c r="V146" i="2"/>
  <c r="V145" i="2"/>
  <c r="V144" i="2"/>
  <c r="V143" i="2"/>
  <c r="V142" i="2"/>
  <c r="V141" i="2"/>
  <c r="V140" i="2"/>
  <c r="V139" i="2"/>
  <c r="V138" i="2"/>
  <c r="V137" i="2"/>
  <c r="V136" i="2"/>
  <c r="V135" i="2"/>
  <c r="V134" i="2"/>
  <c r="V133" i="2"/>
  <c r="V132" i="2"/>
  <c r="V131" i="2"/>
  <c r="V130" i="2"/>
  <c r="V129" i="2"/>
  <c r="V128" i="2"/>
  <c r="V127" i="2"/>
  <c r="V126" i="2"/>
  <c r="V125" i="2"/>
  <c r="V124" i="2"/>
  <c r="V123" i="2"/>
  <c r="V122" i="2"/>
  <c r="V121" i="2"/>
  <c r="V120" i="2"/>
  <c r="V119" i="2"/>
  <c r="V118" i="2"/>
  <c r="V117" i="2"/>
  <c r="V116" i="2"/>
  <c r="V115" i="2"/>
  <c r="V114" i="2"/>
  <c r="V113" i="2"/>
  <c r="V112" i="2"/>
  <c r="V111" i="2"/>
  <c r="V110" i="2"/>
  <c r="V109" i="2"/>
  <c r="V108" i="2"/>
  <c r="V107" i="2"/>
  <c r="V106" i="2"/>
  <c r="V105" i="2"/>
  <c r="V104" i="2"/>
  <c r="V103" i="2"/>
  <c r="V102" i="2"/>
  <c r="V101" i="2"/>
  <c r="V100" i="2"/>
  <c r="V99" i="2"/>
  <c r="V98" i="2"/>
  <c r="V97" i="2"/>
  <c r="V96" i="2"/>
  <c r="V95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4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50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V4" i="2"/>
  <c r="V3" i="2"/>
  <c r="AV288" i="1" a="1"/>
  <c r="AV288" i="1"/>
  <c r="AU288" i="1" a="1"/>
  <c r="AU288" i="1" s="1"/>
  <c r="AW288" i="1" s="1"/>
  <c r="AT288" i="1"/>
  <c r="AR288" i="1"/>
  <c r="AP288" i="1"/>
  <c r="AQ288" i="1" s="1"/>
  <c r="AS288" i="1" s="1"/>
  <c r="AV287" i="1" a="1"/>
  <c r="AV287" i="1" s="1"/>
  <c r="AU287" i="1" a="1"/>
  <c r="AU287" i="1"/>
  <c r="AT287" i="1"/>
  <c r="AW287" i="1" s="1"/>
  <c r="AR287" i="1"/>
  <c r="AP287" i="1"/>
  <c r="AQ287" i="1" s="1"/>
  <c r="AS287" i="1" s="1"/>
  <c r="AW286" i="1"/>
  <c r="AV286" i="1" a="1"/>
  <c r="AV286" i="1" s="1"/>
  <c r="AU286" i="1" a="1"/>
  <c r="AU286" i="1"/>
  <c r="AT286" i="1"/>
  <c r="AR286" i="1"/>
  <c r="AP286" i="1"/>
  <c r="AQ286" i="1" s="1"/>
  <c r="AS286" i="1" s="1"/>
  <c r="AV285" i="1" a="1"/>
  <c r="AV285" i="1" s="1"/>
  <c r="AU285" i="1" a="1"/>
  <c r="AU285" i="1" s="1"/>
  <c r="AW285" i="1" s="1"/>
  <c r="AT285" i="1"/>
  <c r="AR285" i="1"/>
  <c r="AP285" i="1"/>
  <c r="AQ285" i="1" s="1"/>
  <c r="AS285" i="1" s="1"/>
  <c r="AW284" i="1"/>
  <c r="AV284" i="1" a="1"/>
  <c r="AV284" i="1" s="1"/>
  <c r="AU284" i="1" a="1"/>
  <c r="AU284" i="1"/>
  <c r="AT284" i="1"/>
  <c r="AR284" i="1"/>
  <c r="AQ284" i="1"/>
  <c r="AS284" i="1" s="1"/>
  <c r="AP284" i="1"/>
  <c r="AV283" i="1" a="1"/>
  <c r="AV283" i="1" s="1"/>
  <c r="AU283" i="1" a="1"/>
  <c r="AU283" i="1" s="1"/>
  <c r="AT283" i="1"/>
  <c r="AR283" i="1"/>
  <c r="AP283" i="1"/>
  <c r="AQ283" i="1" s="1"/>
  <c r="AS283" i="1" s="1"/>
  <c r="AV282" i="1" a="1"/>
  <c r="AV282" i="1"/>
  <c r="AU282" i="1" a="1"/>
  <c r="AU282" i="1"/>
  <c r="AT282" i="1"/>
  <c r="AW282" i="1" s="1"/>
  <c r="AS282" i="1"/>
  <c r="AR282" i="1"/>
  <c r="AQ282" i="1"/>
  <c r="AP282" i="1"/>
  <c r="AV281" i="1" a="1"/>
  <c r="AV281" i="1" s="1"/>
  <c r="AU281" i="1" a="1"/>
  <c r="AU281" i="1" s="1"/>
  <c r="AT281" i="1"/>
  <c r="AW281" i="1" s="1"/>
  <c r="AR281" i="1"/>
  <c r="AP281" i="1"/>
  <c r="AQ281" i="1" s="1"/>
  <c r="AS281" i="1" s="1"/>
  <c r="AV280" i="1" a="1"/>
  <c r="AV280" i="1"/>
  <c r="AU280" i="1" a="1"/>
  <c r="AU280" i="1" s="1"/>
  <c r="AT280" i="1"/>
  <c r="AW280" i="1" s="1"/>
  <c r="AR280" i="1"/>
  <c r="AP280" i="1"/>
  <c r="AQ280" i="1" s="1"/>
  <c r="AS280" i="1" s="1"/>
  <c r="AV279" i="1" a="1"/>
  <c r="AV279" i="1" s="1"/>
  <c r="AU279" i="1" a="1"/>
  <c r="AU279" i="1" s="1"/>
  <c r="AT279" i="1"/>
  <c r="AW279" i="1" s="1"/>
  <c r="AR279" i="1"/>
  <c r="AP279" i="1"/>
  <c r="AQ279" i="1" s="1"/>
  <c r="AS279" i="1" s="1"/>
  <c r="AW278" i="1"/>
  <c r="AV278" i="1" a="1"/>
  <c r="AV278" i="1" s="1"/>
  <c r="AU278" i="1" a="1"/>
  <c r="AU278" i="1"/>
  <c r="AT278" i="1"/>
  <c r="AR278" i="1"/>
  <c r="AP278" i="1"/>
  <c r="AQ278" i="1" s="1"/>
  <c r="AS278" i="1" s="1"/>
  <c r="AV277" i="1" a="1"/>
  <c r="AV277" i="1" s="1"/>
  <c r="AU277" i="1" a="1"/>
  <c r="AU277" i="1"/>
  <c r="AT277" i="1"/>
  <c r="AW277" i="1" s="1"/>
  <c r="AR277" i="1"/>
  <c r="AP277" i="1"/>
  <c r="AQ277" i="1" s="1"/>
  <c r="AS277" i="1" s="1"/>
  <c r="AV276" i="1" a="1"/>
  <c r="AV276" i="1" s="1"/>
  <c r="AU276" i="1" a="1"/>
  <c r="AU276" i="1" s="1"/>
  <c r="AW276" i="1" s="1"/>
  <c r="AT276" i="1"/>
  <c r="AR276" i="1"/>
  <c r="AQ276" i="1"/>
  <c r="AS276" i="1" s="1"/>
  <c r="AP276" i="1"/>
  <c r="AV275" i="1" a="1"/>
  <c r="AV275" i="1" s="1"/>
  <c r="AU275" i="1" a="1"/>
  <c r="AU275" i="1" s="1"/>
  <c r="AW275" i="1" s="1"/>
  <c r="AT275" i="1"/>
  <c r="AR275" i="1"/>
  <c r="AP275" i="1"/>
  <c r="AQ275" i="1" s="1"/>
  <c r="AS275" i="1" s="1"/>
  <c r="AV274" i="1" a="1"/>
  <c r="AV274" i="1"/>
  <c r="AU274" i="1" a="1"/>
  <c r="AU274" i="1"/>
  <c r="AT274" i="1"/>
  <c r="AW274" i="1" s="1"/>
  <c r="AR274" i="1"/>
  <c r="AP274" i="1"/>
  <c r="AQ274" i="1" s="1"/>
  <c r="AS274" i="1" s="1"/>
  <c r="AV273" i="1" a="1"/>
  <c r="AV273" i="1"/>
  <c r="AU273" i="1" a="1"/>
  <c r="AU273" i="1"/>
  <c r="AT273" i="1"/>
  <c r="AW273" i="1" s="1"/>
  <c r="AR273" i="1"/>
  <c r="AP273" i="1"/>
  <c r="AQ273" i="1" s="1"/>
  <c r="AS273" i="1" s="1"/>
  <c r="AV272" i="1" a="1"/>
  <c r="AV272" i="1" s="1"/>
  <c r="AU272" i="1" a="1"/>
  <c r="AU272" i="1" s="1"/>
  <c r="AT272" i="1"/>
  <c r="AW272" i="1" s="1"/>
  <c r="AR272" i="1"/>
  <c r="AQ272" i="1"/>
  <c r="AS272" i="1" s="1"/>
  <c r="AP272" i="1"/>
  <c r="AV271" i="1" a="1"/>
  <c r="AV271" i="1"/>
  <c r="AU271" i="1" a="1"/>
  <c r="AU271" i="1"/>
  <c r="AT271" i="1"/>
  <c r="AW271" i="1" s="1"/>
  <c r="AR271" i="1"/>
  <c r="AP271" i="1"/>
  <c r="AQ271" i="1" s="1"/>
  <c r="AS271" i="1" s="1"/>
  <c r="AV270" i="1" a="1"/>
  <c r="AV270" i="1" s="1"/>
  <c r="AU270" i="1" a="1"/>
  <c r="AU270" i="1" s="1"/>
  <c r="AW270" i="1" s="1"/>
  <c r="AT270" i="1"/>
  <c r="AR270" i="1"/>
  <c r="AP270" i="1"/>
  <c r="AQ270" i="1" s="1"/>
  <c r="AS270" i="1" s="1"/>
  <c r="AV269" i="1" a="1"/>
  <c r="AV269" i="1"/>
  <c r="AU269" i="1" a="1"/>
  <c r="AU269" i="1"/>
  <c r="AT269" i="1"/>
  <c r="AW269" i="1" s="1"/>
  <c r="AR269" i="1"/>
  <c r="AP269" i="1"/>
  <c r="AQ269" i="1" s="1"/>
  <c r="AS269" i="1" s="1"/>
  <c r="AV268" i="1" a="1"/>
  <c r="AV268" i="1" s="1"/>
  <c r="AU268" i="1" a="1"/>
  <c r="AU268" i="1" s="1"/>
  <c r="AT268" i="1"/>
  <c r="AW268" i="1" s="1"/>
  <c r="AR268" i="1"/>
  <c r="AP268" i="1"/>
  <c r="AQ268" i="1" s="1"/>
  <c r="AS268" i="1" s="1"/>
  <c r="AV267" i="1" a="1"/>
  <c r="AV267" i="1" s="1"/>
  <c r="AU267" i="1" a="1"/>
  <c r="AU267" i="1" s="1"/>
  <c r="AW267" i="1" s="1"/>
  <c r="AT267" i="1"/>
  <c r="AR267" i="1"/>
  <c r="AP267" i="1"/>
  <c r="AQ267" i="1" s="1"/>
  <c r="AS267" i="1" s="1"/>
  <c r="AV266" i="1" a="1"/>
  <c r="AV266" i="1" s="1"/>
  <c r="AU266" i="1" a="1"/>
  <c r="AU266" i="1" s="1"/>
  <c r="AW266" i="1" s="1"/>
  <c r="AT266" i="1"/>
  <c r="AR266" i="1"/>
  <c r="AP266" i="1"/>
  <c r="AQ266" i="1" s="1"/>
  <c r="AS266" i="1" s="1"/>
  <c r="AV265" i="1" a="1"/>
  <c r="AV265" i="1"/>
  <c r="AU265" i="1" a="1"/>
  <c r="AU265" i="1" s="1"/>
  <c r="AW265" i="1" s="1"/>
  <c r="AT265" i="1"/>
  <c r="AR265" i="1"/>
  <c r="AP265" i="1"/>
  <c r="AQ265" i="1" s="1"/>
  <c r="AS265" i="1" s="1"/>
  <c r="AV264" i="1" a="1"/>
  <c r="AV264" i="1"/>
  <c r="AU264" i="1" a="1"/>
  <c r="AU264" i="1" s="1"/>
  <c r="AT264" i="1"/>
  <c r="AW264" i="1" s="1"/>
  <c r="AR264" i="1"/>
  <c r="AP264" i="1"/>
  <c r="AQ264" i="1" s="1"/>
  <c r="AS264" i="1" s="1"/>
  <c r="AV263" i="1" a="1"/>
  <c r="AV263" i="1" s="1"/>
  <c r="AU263" i="1" a="1"/>
  <c r="AU263" i="1"/>
  <c r="AW263" i="1" s="1"/>
  <c r="AT263" i="1"/>
  <c r="AR263" i="1"/>
  <c r="AQ263" i="1"/>
  <c r="AS263" i="1" s="1"/>
  <c r="AP263" i="1"/>
  <c r="AV262" i="1" a="1"/>
  <c r="AV262" i="1" s="1"/>
  <c r="AU262" i="1" a="1"/>
  <c r="AU262" i="1" s="1"/>
  <c r="AW262" i="1" s="1"/>
  <c r="AT262" i="1"/>
  <c r="AR262" i="1"/>
  <c r="AP262" i="1"/>
  <c r="AQ262" i="1" s="1"/>
  <c r="AS262" i="1" s="1"/>
  <c r="AV261" i="1" a="1"/>
  <c r="AV261" i="1"/>
  <c r="AU261" i="1" a="1"/>
  <c r="AU261" i="1"/>
  <c r="AT261" i="1"/>
  <c r="AW261" i="1" s="1"/>
  <c r="AR261" i="1"/>
  <c r="AS261" i="1" s="1"/>
  <c r="AQ261" i="1"/>
  <c r="AP261" i="1"/>
  <c r="AV260" i="1" a="1"/>
  <c r="AV260" i="1"/>
  <c r="AU260" i="1" a="1"/>
  <c r="AU260" i="1" s="1"/>
  <c r="AT260" i="1"/>
  <c r="AW260" i="1" s="1"/>
  <c r="AR260" i="1"/>
  <c r="AP260" i="1"/>
  <c r="AQ260" i="1" s="1"/>
  <c r="AS260" i="1" s="1"/>
  <c r="AV259" i="1" a="1"/>
  <c r="AV259" i="1" s="1"/>
  <c r="AU259" i="1" a="1"/>
  <c r="AU259" i="1" s="1"/>
  <c r="AW259" i="1" s="1"/>
  <c r="AT259" i="1"/>
  <c r="AR259" i="1"/>
  <c r="AP259" i="1"/>
  <c r="AQ259" i="1" s="1"/>
  <c r="AS259" i="1" s="1"/>
  <c r="AV258" i="1" a="1"/>
  <c r="AV258" i="1"/>
  <c r="AU258" i="1" a="1"/>
  <c r="AU258" i="1" s="1"/>
  <c r="AT258" i="1"/>
  <c r="AW258" i="1" s="1"/>
  <c r="AR258" i="1"/>
  <c r="AP258" i="1"/>
  <c r="AQ258" i="1" s="1"/>
  <c r="AS258" i="1" s="1"/>
  <c r="AV257" i="1" a="1"/>
  <c r="AV257" i="1" s="1"/>
  <c r="AU257" i="1" a="1"/>
  <c r="AU257" i="1" s="1"/>
  <c r="AW257" i="1" s="1"/>
  <c r="AT257" i="1"/>
  <c r="AR257" i="1"/>
  <c r="AQ257" i="1"/>
  <c r="AS257" i="1" s="1"/>
  <c r="AP257" i="1"/>
  <c r="AV256" i="1" a="1"/>
  <c r="AV256" i="1"/>
  <c r="AU256" i="1" a="1"/>
  <c r="AU256" i="1" s="1"/>
  <c r="AT256" i="1"/>
  <c r="AR256" i="1"/>
  <c r="AP256" i="1"/>
  <c r="AQ256" i="1" s="1"/>
  <c r="AS256" i="1" s="1"/>
  <c r="AV255" i="1" a="1"/>
  <c r="AV255" i="1" s="1"/>
  <c r="AU255" i="1" a="1"/>
  <c r="AU255" i="1"/>
  <c r="AT255" i="1"/>
  <c r="AW255" i="1" s="1"/>
  <c r="AR255" i="1"/>
  <c r="AP255" i="1"/>
  <c r="AQ255" i="1" s="1"/>
  <c r="AS255" i="1" s="1"/>
  <c r="AW254" i="1"/>
  <c r="AV254" i="1" a="1"/>
  <c r="AV254" i="1" s="1"/>
  <c r="AU254" i="1" a="1"/>
  <c r="AU254" i="1"/>
  <c r="AT254" i="1"/>
  <c r="AR254" i="1"/>
  <c r="AP254" i="1"/>
  <c r="AQ254" i="1" s="1"/>
  <c r="AS254" i="1" s="1"/>
  <c r="AV253" i="1" a="1"/>
  <c r="AV253" i="1" s="1"/>
  <c r="AU253" i="1" a="1"/>
  <c r="AU253" i="1" s="1"/>
  <c r="AW253" i="1" s="1"/>
  <c r="AT253" i="1"/>
  <c r="AR253" i="1"/>
  <c r="AP253" i="1"/>
  <c r="AQ253" i="1" s="1"/>
  <c r="AS253" i="1" s="1"/>
  <c r="AW252" i="1"/>
  <c r="AV252" i="1" a="1"/>
  <c r="AV252" i="1" s="1"/>
  <c r="AU252" i="1" a="1"/>
  <c r="AU252" i="1"/>
  <c r="AT252" i="1"/>
  <c r="AR252" i="1"/>
  <c r="AQ252" i="1"/>
  <c r="AS252" i="1" s="1"/>
  <c r="AP252" i="1"/>
  <c r="AV251" i="1" a="1"/>
  <c r="AV251" i="1" s="1"/>
  <c r="AU251" i="1" a="1"/>
  <c r="AU251" i="1" s="1"/>
  <c r="AT251" i="1"/>
  <c r="AR251" i="1"/>
  <c r="AP251" i="1"/>
  <c r="AQ251" i="1" s="1"/>
  <c r="AS251" i="1" s="1"/>
  <c r="AV250" i="1" a="1"/>
  <c r="AV250" i="1"/>
  <c r="AU250" i="1" a="1"/>
  <c r="AU250" i="1"/>
  <c r="AT250" i="1"/>
  <c r="AW250" i="1" s="1"/>
  <c r="AR250" i="1"/>
  <c r="AP250" i="1"/>
  <c r="AQ250" i="1" s="1"/>
  <c r="AS250" i="1" s="1"/>
  <c r="AV249" i="1" a="1"/>
  <c r="AV249" i="1" s="1"/>
  <c r="AU249" i="1" a="1"/>
  <c r="AU249" i="1" s="1"/>
  <c r="AT249" i="1"/>
  <c r="AW249" i="1" s="1"/>
  <c r="AR249" i="1"/>
  <c r="AP249" i="1"/>
  <c r="AQ249" i="1" s="1"/>
  <c r="AS249" i="1" s="1"/>
  <c r="AV248" i="1" a="1"/>
  <c r="AV248" i="1"/>
  <c r="AU248" i="1" a="1"/>
  <c r="AU248" i="1" s="1"/>
  <c r="AT248" i="1"/>
  <c r="AR248" i="1"/>
  <c r="AP248" i="1"/>
  <c r="AQ248" i="1" s="1"/>
  <c r="AS248" i="1" s="1"/>
  <c r="AV247" i="1" a="1"/>
  <c r="AV247" i="1" s="1"/>
  <c r="AU247" i="1" a="1"/>
  <c r="AU247" i="1" s="1"/>
  <c r="AT247" i="1"/>
  <c r="AW247" i="1" s="1"/>
  <c r="AR247" i="1"/>
  <c r="AP247" i="1"/>
  <c r="AQ247" i="1" s="1"/>
  <c r="AS247" i="1" s="1"/>
  <c r="AW246" i="1"/>
  <c r="AV246" i="1" a="1"/>
  <c r="AV246" i="1" s="1"/>
  <c r="AU246" i="1" a="1"/>
  <c r="AU246" i="1"/>
  <c r="AT246" i="1"/>
  <c r="AR246" i="1"/>
  <c r="AP246" i="1"/>
  <c r="AQ246" i="1" s="1"/>
  <c r="AS246" i="1" s="1"/>
  <c r="AV245" i="1" a="1"/>
  <c r="AV245" i="1" s="1"/>
  <c r="AU245" i="1" a="1"/>
  <c r="AU245" i="1"/>
  <c r="AT245" i="1"/>
  <c r="AW245" i="1" s="1"/>
  <c r="AR245" i="1"/>
  <c r="AP245" i="1"/>
  <c r="AQ245" i="1" s="1"/>
  <c r="AS245" i="1" s="1"/>
  <c r="AV244" i="1" a="1"/>
  <c r="AV244" i="1" s="1"/>
  <c r="AU244" i="1" a="1"/>
  <c r="AU244" i="1" s="1"/>
  <c r="AW244" i="1" s="1"/>
  <c r="AT244" i="1"/>
  <c r="AR244" i="1"/>
  <c r="AP244" i="1"/>
  <c r="AQ244" i="1" s="1"/>
  <c r="AS244" i="1" s="1"/>
  <c r="AV243" i="1" a="1"/>
  <c r="AV243" i="1" s="1"/>
  <c r="AU243" i="1" a="1"/>
  <c r="AU243" i="1" s="1"/>
  <c r="AW243" i="1" s="1"/>
  <c r="AT243" i="1"/>
  <c r="AR243" i="1"/>
  <c r="AP243" i="1"/>
  <c r="AQ243" i="1" s="1"/>
  <c r="AS243" i="1" s="1"/>
  <c r="AV242" i="1" a="1"/>
  <c r="AV242" i="1"/>
  <c r="AU242" i="1" a="1"/>
  <c r="AU242" i="1"/>
  <c r="AT242" i="1"/>
  <c r="AW242" i="1" s="1"/>
  <c r="AR242" i="1"/>
  <c r="AP242" i="1"/>
  <c r="AQ242" i="1" s="1"/>
  <c r="AS242" i="1" s="1"/>
  <c r="AV241" i="1" a="1"/>
  <c r="AV241" i="1"/>
  <c r="AU241" i="1" a="1"/>
  <c r="AU241" i="1"/>
  <c r="AT241" i="1"/>
  <c r="AW241" i="1" s="1"/>
  <c r="AR241" i="1"/>
  <c r="AP241" i="1"/>
  <c r="AQ241" i="1" s="1"/>
  <c r="AS241" i="1" s="1"/>
  <c r="AV240" i="1" a="1"/>
  <c r="AV240" i="1" s="1"/>
  <c r="AU240" i="1" a="1"/>
  <c r="AU240" i="1" s="1"/>
  <c r="AT240" i="1"/>
  <c r="AW240" i="1" s="1"/>
  <c r="AR240" i="1"/>
  <c r="AQ240" i="1"/>
  <c r="AS240" i="1" s="1"/>
  <c r="AP240" i="1"/>
  <c r="AV239" i="1" a="1"/>
  <c r="AV239" i="1"/>
  <c r="AU239" i="1" a="1"/>
  <c r="AU239" i="1"/>
  <c r="AT239" i="1"/>
  <c r="AW239" i="1" s="1"/>
  <c r="AR239" i="1"/>
  <c r="AP239" i="1"/>
  <c r="AQ239" i="1" s="1"/>
  <c r="AS239" i="1" s="1"/>
  <c r="AV238" i="1" a="1"/>
  <c r="AV238" i="1" s="1"/>
  <c r="AU238" i="1" a="1"/>
  <c r="AU238" i="1" s="1"/>
  <c r="AW238" i="1" s="1"/>
  <c r="AT238" i="1"/>
  <c r="AR238" i="1"/>
  <c r="AP238" i="1"/>
  <c r="AQ238" i="1" s="1"/>
  <c r="AS238" i="1" s="1"/>
  <c r="AV237" i="1" a="1"/>
  <c r="AV237" i="1"/>
  <c r="AU237" i="1" a="1"/>
  <c r="AU237" i="1"/>
  <c r="AT237" i="1"/>
  <c r="AW237" i="1" s="1"/>
  <c r="AR237" i="1"/>
  <c r="AP237" i="1"/>
  <c r="AQ237" i="1" s="1"/>
  <c r="AS237" i="1" s="1"/>
  <c r="AV236" i="1" a="1"/>
  <c r="AV236" i="1" s="1"/>
  <c r="AU236" i="1" a="1"/>
  <c r="AU236" i="1" s="1"/>
  <c r="AT236" i="1"/>
  <c r="AW236" i="1" s="1"/>
  <c r="AR236" i="1"/>
  <c r="AP236" i="1"/>
  <c r="AQ236" i="1" s="1"/>
  <c r="AS236" i="1" s="1"/>
  <c r="AV235" i="1" a="1"/>
  <c r="AV235" i="1" s="1"/>
  <c r="AU235" i="1" a="1"/>
  <c r="AU235" i="1" s="1"/>
  <c r="AW235" i="1" s="1"/>
  <c r="AT235" i="1"/>
  <c r="AR235" i="1"/>
  <c r="AP235" i="1"/>
  <c r="AQ235" i="1" s="1"/>
  <c r="AS235" i="1" s="1"/>
  <c r="AV234" i="1" a="1"/>
  <c r="AV234" i="1" s="1"/>
  <c r="AU234" i="1" a="1"/>
  <c r="AU234" i="1" s="1"/>
  <c r="AW234" i="1" s="1"/>
  <c r="AT234" i="1"/>
  <c r="AR234" i="1"/>
  <c r="AP234" i="1"/>
  <c r="AQ234" i="1" s="1"/>
  <c r="AS234" i="1" s="1"/>
  <c r="AV233" i="1" a="1"/>
  <c r="AV233" i="1"/>
  <c r="AU233" i="1" a="1"/>
  <c r="AU233" i="1" s="1"/>
  <c r="AW233" i="1" s="1"/>
  <c r="AT233" i="1"/>
  <c r="AR233" i="1"/>
  <c r="AP233" i="1"/>
  <c r="AQ233" i="1" s="1"/>
  <c r="AS233" i="1" s="1"/>
  <c r="AV232" i="1" a="1"/>
  <c r="AV232" i="1"/>
  <c r="AU232" i="1" a="1"/>
  <c r="AU232" i="1" s="1"/>
  <c r="AT232" i="1"/>
  <c r="AW232" i="1" s="1"/>
  <c r="AR232" i="1"/>
  <c r="AP232" i="1"/>
  <c r="AQ232" i="1" s="1"/>
  <c r="AS232" i="1" s="1"/>
  <c r="AV231" i="1" a="1"/>
  <c r="AV231" i="1" s="1"/>
  <c r="AU231" i="1" a="1"/>
  <c r="AU231" i="1"/>
  <c r="AW231" i="1" s="1"/>
  <c r="AT231" i="1"/>
  <c r="AR231" i="1"/>
  <c r="AP231" i="1"/>
  <c r="AQ231" i="1" s="1"/>
  <c r="AS231" i="1" s="1"/>
  <c r="AV230" i="1" a="1"/>
  <c r="AV230" i="1" s="1"/>
  <c r="AU230" i="1" a="1"/>
  <c r="AU230" i="1" s="1"/>
  <c r="AW230" i="1" s="1"/>
  <c r="AT230" i="1"/>
  <c r="AR230" i="1"/>
  <c r="AP230" i="1"/>
  <c r="AQ230" i="1" s="1"/>
  <c r="AS230" i="1" s="1"/>
  <c r="AV229" i="1" a="1"/>
  <c r="AV229" i="1"/>
  <c r="AU229" i="1" a="1"/>
  <c r="AU229" i="1" s="1"/>
  <c r="AT229" i="1"/>
  <c r="AW229" i="1" s="1"/>
  <c r="AR229" i="1"/>
  <c r="AS229" i="1" s="1"/>
  <c r="AQ229" i="1"/>
  <c r="AP229" i="1"/>
  <c r="AV228" i="1" a="1"/>
  <c r="AV228" i="1" s="1"/>
  <c r="AU228" i="1" a="1"/>
  <c r="AU228" i="1" s="1"/>
  <c r="AT228" i="1"/>
  <c r="AW228" i="1" s="1"/>
  <c r="AR228" i="1"/>
  <c r="AP228" i="1"/>
  <c r="AQ228" i="1" s="1"/>
  <c r="AS228" i="1" s="1"/>
  <c r="AV227" i="1" a="1"/>
  <c r="AV227" i="1" s="1"/>
  <c r="AU227" i="1" a="1"/>
  <c r="AU227" i="1" s="1"/>
  <c r="AW227" i="1" s="1"/>
  <c r="AT227" i="1"/>
  <c r="AR227" i="1"/>
  <c r="AP227" i="1"/>
  <c r="AQ227" i="1" s="1"/>
  <c r="AS227" i="1" s="1"/>
  <c r="AV226" i="1" a="1"/>
  <c r="AV226" i="1"/>
  <c r="AU226" i="1" a="1"/>
  <c r="AU226" i="1" s="1"/>
  <c r="AT226" i="1"/>
  <c r="AR226" i="1"/>
  <c r="AP226" i="1"/>
  <c r="AQ226" i="1" s="1"/>
  <c r="AS226" i="1" s="1"/>
  <c r="AV225" i="1" a="1"/>
  <c r="AV225" i="1" s="1"/>
  <c r="AU225" i="1" a="1"/>
  <c r="AU225" i="1" s="1"/>
  <c r="AW225" i="1" s="1"/>
  <c r="AT225" i="1"/>
  <c r="AR225" i="1"/>
  <c r="AQ225" i="1"/>
  <c r="AS225" i="1" s="1"/>
  <c r="AP225" i="1"/>
  <c r="AV224" i="1" a="1"/>
  <c r="AV224" i="1"/>
  <c r="AU224" i="1" a="1"/>
  <c r="AU224" i="1" s="1"/>
  <c r="AT224" i="1"/>
  <c r="AW224" i="1" s="1"/>
  <c r="AR224" i="1"/>
  <c r="AP224" i="1"/>
  <c r="AQ224" i="1" s="1"/>
  <c r="AS224" i="1" s="1"/>
  <c r="AV223" i="1" a="1"/>
  <c r="AV223" i="1" s="1"/>
  <c r="AU223" i="1" a="1"/>
  <c r="AU223" i="1"/>
  <c r="AT223" i="1"/>
  <c r="AW223" i="1" s="1"/>
  <c r="AR223" i="1"/>
  <c r="AP223" i="1"/>
  <c r="AQ223" i="1" s="1"/>
  <c r="AS223" i="1" s="1"/>
  <c r="AV222" i="1" a="1"/>
  <c r="AV222" i="1" s="1"/>
  <c r="AU222" i="1" a="1"/>
  <c r="AU222" i="1"/>
  <c r="AT222" i="1"/>
  <c r="AW222" i="1" s="1"/>
  <c r="AR222" i="1"/>
  <c r="AP222" i="1"/>
  <c r="AQ222" i="1" s="1"/>
  <c r="AS222" i="1" s="1"/>
  <c r="AV221" i="1" a="1"/>
  <c r="AV221" i="1" s="1"/>
  <c r="AU221" i="1" a="1"/>
  <c r="AU221" i="1" s="1"/>
  <c r="AW221" i="1" s="1"/>
  <c r="AT221" i="1"/>
  <c r="AR221" i="1"/>
  <c r="AP221" i="1"/>
  <c r="AQ221" i="1" s="1"/>
  <c r="AS221" i="1" s="1"/>
  <c r="AW220" i="1"/>
  <c r="AV220" i="1" a="1"/>
  <c r="AV220" i="1" s="1"/>
  <c r="AU220" i="1" a="1"/>
  <c r="AU220" i="1"/>
  <c r="AT220" i="1"/>
  <c r="AR220" i="1"/>
  <c r="AQ220" i="1"/>
  <c r="AS220" i="1" s="1"/>
  <c r="AP220" i="1"/>
  <c r="AV219" i="1" a="1"/>
  <c r="AV219" i="1" s="1"/>
  <c r="AU219" i="1" a="1"/>
  <c r="AU219" i="1" s="1"/>
  <c r="AT219" i="1"/>
  <c r="AW219" i="1" s="1"/>
  <c r="AR219" i="1"/>
  <c r="AP219" i="1"/>
  <c r="AQ219" i="1" s="1"/>
  <c r="AS219" i="1" s="1"/>
  <c r="AV218" i="1" a="1"/>
  <c r="AV218" i="1"/>
  <c r="AU218" i="1" a="1"/>
  <c r="AU218" i="1"/>
  <c r="AT218" i="1"/>
  <c r="AW218" i="1" s="1"/>
  <c r="AR218" i="1"/>
  <c r="AP218" i="1"/>
  <c r="AQ218" i="1" s="1"/>
  <c r="AS218" i="1" s="1"/>
  <c r="AV217" i="1" a="1"/>
  <c r="AV217" i="1" s="1"/>
  <c r="AU217" i="1" a="1"/>
  <c r="AU217" i="1" s="1"/>
  <c r="AT217" i="1"/>
  <c r="AW217" i="1" s="1"/>
  <c r="AR217" i="1"/>
  <c r="AP217" i="1"/>
  <c r="AQ217" i="1" s="1"/>
  <c r="AS217" i="1" s="1"/>
  <c r="AV216" i="1" a="1"/>
  <c r="AV216" i="1"/>
  <c r="AU216" i="1" a="1"/>
  <c r="AU216" i="1" s="1"/>
  <c r="AT216" i="1"/>
  <c r="AW216" i="1" s="1"/>
  <c r="AR216" i="1"/>
  <c r="AP216" i="1"/>
  <c r="AQ216" i="1" s="1"/>
  <c r="AS216" i="1" s="1"/>
  <c r="AV215" i="1" a="1"/>
  <c r="AV215" i="1" s="1"/>
  <c r="AU215" i="1" a="1"/>
  <c r="AU215" i="1" s="1"/>
  <c r="AT215" i="1"/>
  <c r="AW215" i="1" s="1"/>
  <c r="AR215" i="1"/>
  <c r="AP215" i="1"/>
  <c r="AQ215" i="1" s="1"/>
  <c r="AS215" i="1" s="1"/>
  <c r="AW214" i="1"/>
  <c r="AV214" i="1" a="1"/>
  <c r="AV214" i="1" s="1"/>
  <c r="AU214" i="1" a="1"/>
  <c r="AU214" i="1"/>
  <c r="AT214" i="1"/>
  <c r="AR214" i="1"/>
  <c r="AP214" i="1"/>
  <c r="AQ214" i="1" s="1"/>
  <c r="AS214" i="1" s="1"/>
  <c r="AV213" i="1" a="1"/>
  <c r="AV213" i="1" s="1"/>
  <c r="AU213" i="1" a="1"/>
  <c r="AU213" i="1"/>
  <c r="AT213" i="1"/>
  <c r="AW213" i="1" s="1"/>
  <c r="AR213" i="1"/>
  <c r="AP213" i="1"/>
  <c r="AQ213" i="1" s="1"/>
  <c r="AS213" i="1" s="1"/>
  <c r="AV212" i="1" a="1"/>
  <c r="AV212" i="1" s="1"/>
  <c r="AU212" i="1" a="1"/>
  <c r="AU212" i="1" s="1"/>
  <c r="AW212" i="1" s="1"/>
  <c r="AT212" i="1"/>
  <c r="AR212" i="1"/>
  <c r="AP212" i="1"/>
  <c r="AQ212" i="1" s="1"/>
  <c r="AS212" i="1" s="1"/>
  <c r="AV211" i="1" a="1"/>
  <c r="AV211" i="1" s="1"/>
  <c r="AU211" i="1" a="1"/>
  <c r="AU211" i="1" s="1"/>
  <c r="AW211" i="1" s="1"/>
  <c r="AT211" i="1"/>
  <c r="AR211" i="1"/>
  <c r="AP211" i="1"/>
  <c r="AQ211" i="1" s="1"/>
  <c r="AS211" i="1" s="1"/>
  <c r="AV210" i="1" a="1"/>
  <c r="AV210" i="1"/>
  <c r="AU210" i="1" a="1"/>
  <c r="AU210" i="1"/>
  <c r="AT210" i="1"/>
  <c r="AW210" i="1" s="1"/>
  <c r="AR210" i="1"/>
  <c r="AP210" i="1"/>
  <c r="AQ210" i="1" s="1"/>
  <c r="AS210" i="1" s="1"/>
  <c r="AV209" i="1" a="1"/>
  <c r="AV209" i="1"/>
  <c r="AU209" i="1" a="1"/>
  <c r="AU209" i="1" s="1"/>
  <c r="AT209" i="1"/>
  <c r="AW209" i="1" s="1"/>
  <c r="AR209" i="1"/>
  <c r="AP209" i="1"/>
  <c r="AQ209" i="1" s="1"/>
  <c r="AS209" i="1" s="1"/>
  <c r="AV208" i="1" a="1"/>
  <c r="AV208" i="1" s="1"/>
  <c r="AU208" i="1" a="1"/>
  <c r="AU208" i="1" s="1"/>
  <c r="AT208" i="1"/>
  <c r="AW208" i="1" s="1"/>
  <c r="AR208" i="1"/>
  <c r="AQ208" i="1"/>
  <c r="AS208" i="1" s="1"/>
  <c r="AP208" i="1"/>
  <c r="AV207" i="1" a="1"/>
  <c r="AV207" i="1"/>
  <c r="AU207" i="1" a="1"/>
  <c r="AU207" i="1"/>
  <c r="AT207" i="1"/>
  <c r="AW207" i="1" s="1"/>
  <c r="AR207" i="1"/>
  <c r="AP207" i="1"/>
  <c r="AQ207" i="1" s="1"/>
  <c r="AS207" i="1" s="1"/>
  <c r="AV206" i="1" a="1"/>
  <c r="AV206" i="1" s="1"/>
  <c r="AU206" i="1" a="1"/>
  <c r="AU206" i="1" s="1"/>
  <c r="AW206" i="1" s="1"/>
  <c r="AT206" i="1"/>
  <c r="AR206" i="1"/>
  <c r="AP206" i="1"/>
  <c r="AQ206" i="1" s="1"/>
  <c r="AS206" i="1" s="1"/>
  <c r="AV205" i="1" a="1"/>
  <c r="AV205" i="1"/>
  <c r="AU205" i="1" a="1"/>
  <c r="AU205" i="1"/>
  <c r="AT205" i="1"/>
  <c r="AW205" i="1" s="1"/>
  <c r="AR205" i="1"/>
  <c r="AP205" i="1"/>
  <c r="AQ205" i="1" s="1"/>
  <c r="AS205" i="1" s="1"/>
  <c r="AV204" i="1" a="1"/>
  <c r="AV204" i="1" s="1"/>
  <c r="AU204" i="1" a="1"/>
  <c r="AU204" i="1" s="1"/>
  <c r="AT204" i="1"/>
  <c r="AR204" i="1"/>
  <c r="AP204" i="1"/>
  <c r="AQ204" i="1" s="1"/>
  <c r="AS204" i="1" s="1"/>
  <c r="AV203" i="1" a="1"/>
  <c r="AV203" i="1" s="1"/>
  <c r="AU203" i="1" a="1"/>
  <c r="AU203" i="1" s="1"/>
  <c r="AW203" i="1" s="1"/>
  <c r="AT203" i="1"/>
  <c r="AR203" i="1"/>
  <c r="AP203" i="1"/>
  <c r="AQ203" i="1" s="1"/>
  <c r="AS203" i="1" s="1"/>
  <c r="AV202" i="1" a="1"/>
  <c r="AV202" i="1" s="1"/>
  <c r="AU202" i="1" a="1"/>
  <c r="AU202" i="1" s="1"/>
  <c r="AW202" i="1" s="1"/>
  <c r="AT202" i="1"/>
  <c r="AR202" i="1"/>
  <c r="AP202" i="1"/>
  <c r="AQ202" i="1" s="1"/>
  <c r="AS202" i="1" s="1"/>
  <c r="AV201" i="1" a="1"/>
  <c r="AV201" i="1"/>
  <c r="AU201" i="1" a="1"/>
  <c r="AU201" i="1" s="1"/>
  <c r="AW201" i="1" s="1"/>
  <c r="AT201" i="1"/>
  <c r="AR201" i="1"/>
  <c r="AP201" i="1"/>
  <c r="AQ201" i="1" s="1"/>
  <c r="AS201" i="1" s="1"/>
  <c r="AV200" i="1" a="1"/>
  <c r="AV200" i="1"/>
  <c r="AU200" i="1" a="1"/>
  <c r="AU200" i="1" s="1"/>
  <c r="AT200" i="1"/>
  <c r="AW200" i="1" s="1"/>
  <c r="AR200" i="1"/>
  <c r="AP200" i="1"/>
  <c r="AQ200" i="1" s="1"/>
  <c r="AS200" i="1" s="1"/>
  <c r="AV199" i="1" a="1"/>
  <c r="AV199" i="1" s="1"/>
  <c r="AU199" i="1" a="1"/>
  <c r="AU199" i="1"/>
  <c r="AW199" i="1" s="1"/>
  <c r="AT199" i="1"/>
  <c r="AR199" i="1"/>
  <c r="AP199" i="1"/>
  <c r="AQ199" i="1" s="1"/>
  <c r="AS199" i="1" s="1"/>
  <c r="AV198" i="1" a="1"/>
  <c r="AV198" i="1" s="1"/>
  <c r="AU198" i="1" a="1"/>
  <c r="AU198" i="1" s="1"/>
  <c r="AW198" i="1" s="1"/>
  <c r="AT198" i="1"/>
  <c r="AR198" i="1"/>
  <c r="AP198" i="1"/>
  <c r="AQ198" i="1" s="1"/>
  <c r="AS198" i="1" s="1"/>
  <c r="AV197" i="1" a="1"/>
  <c r="AV197" i="1"/>
  <c r="AU197" i="1" a="1"/>
  <c r="AU197" i="1" s="1"/>
  <c r="AT197" i="1"/>
  <c r="AW197" i="1" s="1"/>
  <c r="AR197" i="1"/>
  <c r="AS197" i="1" s="1"/>
  <c r="AQ197" i="1"/>
  <c r="AP197" i="1"/>
  <c r="AV196" i="1" a="1"/>
  <c r="AV196" i="1" s="1"/>
  <c r="AU196" i="1" a="1"/>
  <c r="AU196" i="1" s="1"/>
  <c r="AT196" i="1"/>
  <c r="AR196" i="1"/>
  <c r="AP196" i="1"/>
  <c r="AQ196" i="1" s="1"/>
  <c r="AS196" i="1" s="1"/>
  <c r="AV195" i="1" a="1"/>
  <c r="AV195" i="1" s="1"/>
  <c r="AU195" i="1" a="1"/>
  <c r="AU195" i="1" s="1"/>
  <c r="AW195" i="1" s="1"/>
  <c r="AT195" i="1"/>
  <c r="AR195" i="1"/>
  <c r="AP195" i="1"/>
  <c r="AQ195" i="1" s="1"/>
  <c r="AS195" i="1" s="1"/>
  <c r="AV194" i="1" a="1"/>
  <c r="AV194" i="1"/>
  <c r="AU194" i="1" a="1"/>
  <c r="AU194" i="1" s="1"/>
  <c r="AT194" i="1"/>
  <c r="AR194" i="1"/>
  <c r="AP194" i="1"/>
  <c r="AQ194" i="1" s="1"/>
  <c r="AS194" i="1" s="1"/>
  <c r="AV193" i="1" a="1"/>
  <c r="AV193" i="1" s="1"/>
  <c r="AU193" i="1" a="1"/>
  <c r="AU193" i="1" s="1"/>
  <c r="AW193" i="1" s="1"/>
  <c r="AT193" i="1"/>
  <c r="AR193" i="1"/>
  <c r="AQ193" i="1"/>
  <c r="AS193" i="1" s="1"/>
  <c r="AP193" i="1"/>
  <c r="AV192" i="1" a="1"/>
  <c r="AV192" i="1"/>
  <c r="AU192" i="1" a="1"/>
  <c r="AU192" i="1" s="1"/>
  <c r="AT192" i="1"/>
  <c r="AW192" i="1" s="1"/>
  <c r="AR192" i="1"/>
  <c r="AP192" i="1"/>
  <c r="AQ192" i="1" s="1"/>
  <c r="AS192" i="1" s="1"/>
  <c r="AV191" i="1" a="1"/>
  <c r="AV191" i="1" s="1"/>
  <c r="AU191" i="1" a="1"/>
  <c r="AU191" i="1"/>
  <c r="AT191" i="1"/>
  <c r="AW191" i="1" s="1"/>
  <c r="AR191" i="1"/>
  <c r="AP191" i="1"/>
  <c r="AQ191" i="1" s="1"/>
  <c r="AS191" i="1" s="1"/>
  <c r="AW190" i="1"/>
  <c r="AV190" i="1" a="1"/>
  <c r="AV190" i="1" s="1"/>
  <c r="AU190" i="1" a="1"/>
  <c r="AU190" i="1"/>
  <c r="AT190" i="1"/>
  <c r="AR190" i="1"/>
  <c r="AP190" i="1"/>
  <c r="AQ190" i="1" s="1"/>
  <c r="AS190" i="1" s="1"/>
  <c r="AV189" i="1" a="1"/>
  <c r="AV189" i="1" s="1"/>
  <c r="AU189" i="1" a="1"/>
  <c r="AU189" i="1" s="1"/>
  <c r="AW189" i="1" s="1"/>
  <c r="AT189" i="1"/>
  <c r="AR189" i="1"/>
  <c r="AP189" i="1"/>
  <c r="AQ189" i="1" s="1"/>
  <c r="AS189" i="1" s="1"/>
  <c r="AW188" i="1"/>
  <c r="AV188" i="1" a="1"/>
  <c r="AV188" i="1" s="1"/>
  <c r="AU188" i="1" a="1"/>
  <c r="AU188" i="1"/>
  <c r="AT188" i="1"/>
  <c r="AR188" i="1"/>
  <c r="AP188" i="1"/>
  <c r="AQ188" i="1" s="1"/>
  <c r="AS188" i="1" s="1"/>
  <c r="AV187" i="1" a="1"/>
  <c r="AV187" i="1" s="1"/>
  <c r="AU187" i="1" a="1"/>
  <c r="AU187" i="1" s="1"/>
  <c r="AT187" i="1"/>
  <c r="AW187" i="1" s="1"/>
  <c r="AR187" i="1"/>
  <c r="AP187" i="1"/>
  <c r="AQ187" i="1" s="1"/>
  <c r="AS187" i="1" s="1"/>
  <c r="AV186" i="1" a="1"/>
  <c r="AV186" i="1"/>
  <c r="AU186" i="1" a="1"/>
  <c r="AU186" i="1"/>
  <c r="AT186" i="1"/>
  <c r="AW186" i="1" s="1"/>
  <c r="AR186" i="1"/>
  <c r="AP186" i="1"/>
  <c r="AQ186" i="1" s="1"/>
  <c r="AS186" i="1" s="1"/>
  <c r="AV185" i="1" a="1"/>
  <c r="AV185" i="1" s="1"/>
  <c r="AU185" i="1" a="1"/>
  <c r="AU185" i="1" s="1"/>
  <c r="AT185" i="1"/>
  <c r="AW185" i="1" s="1"/>
  <c r="AR185" i="1"/>
  <c r="AP185" i="1"/>
  <c r="AQ185" i="1" s="1"/>
  <c r="AS185" i="1" s="1"/>
  <c r="AV184" i="1" a="1"/>
  <c r="AV184" i="1" s="1"/>
  <c r="AU184" i="1" a="1"/>
  <c r="AU184" i="1" s="1"/>
  <c r="AT184" i="1"/>
  <c r="AW184" i="1" s="1"/>
  <c r="AR184" i="1"/>
  <c r="AP184" i="1"/>
  <c r="AQ184" i="1" s="1"/>
  <c r="AS184" i="1" s="1"/>
  <c r="AV183" i="1" a="1"/>
  <c r="AV183" i="1" s="1"/>
  <c r="AU183" i="1" a="1"/>
  <c r="AU183" i="1" s="1"/>
  <c r="AT183" i="1"/>
  <c r="AR183" i="1"/>
  <c r="AP183" i="1"/>
  <c r="AQ183" i="1" s="1"/>
  <c r="AS183" i="1" s="1"/>
  <c r="AW182" i="1"/>
  <c r="AV182" i="1" a="1"/>
  <c r="AV182" i="1" s="1"/>
  <c r="AU182" i="1" a="1"/>
  <c r="AU182" i="1"/>
  <c r="AT182" i="1"/>
  <c r="AR182" i="1"/>
  <c r="AP182" i="1"/>
  <c r="AQ182" i="1" s="1"/>
  <c r="AS182" i="1" s="1"/>
  <c r="AV181" i="1" a="1"/>
  <c r="AV181" i="1" s="1"/>
  <c r="AU181" i="1" a="1"/>
  <c r="AU181" i="1"/>
  <c r="AT181" i="1"/>
  <c r="AW181" i="1" s="1"/>
  <c r="AR181" i="1"/>
  <c r="AP181" i="1"/>
  <c r="AQ181" i="1" s="1"/>
  <c r="AS181" i="1" s="1"/>
  <c r="AV180" i="1" a="1"/>
  <c r="AV180" i="1" s="1"/>
  <c r="AU180" i="1" a="1"/>
  <c r="AU180" i="1" s="1"/>
  <c r="AW180" i="1" s="1"/>
  <c r="AT180" i="1"/>
  <c r="AR180" i="1"/>
  <c r="AP180" i="1"/>
  <c r="AQ180" i="1" s="1"/>
  <c r="AS180" i="1" s="1"/>
  <c r="AV179" i="1" a="1"/>
  <c r="AV179" i="1" s="1"/>
  <c r="AU179" i="1" a="1"/>
  <c r="AU179" i="1" s="1"/>
  <c r="AW179" i="1" s="1"/>
  <c r="AT179" i="1"/>
  <c r="AR179" i="1"/>
  <c r="AP179" i="1"/>
  <c r="AQ179" i="1" s="1"/>
  <c r="AS179" i="1" s="1"/>
  <c r="AV178" i="1" a="1"/>
  <c r="AV178" i="1"/>
  <c r="AU178" i="1" a="1"/>
  <c r="AU178" i="1"/>
  <c r="AT178" i="1"/>
  <c r="AW178" i="1" s="1"/>
  <c r="AR178" i="1"/>
  <c r="AP178" i="1"/>
  <c r="AQ178" i="1" s="1"/>
  <c r="AS178" i="1" s="1"/>
  <c r="AV177" i="1" a="1"/>
  <c r="AV177" i="1"/>
  <c r="AU177" i="1" a="1"/>
  <c r="AU177" i="1" s="1"/>
  <c r="AT177" i="1"/>
  <c r="AR177" i="1"/>
  <c r="AP177" i="1"/>
  <c r="AQ177" i="1" s="1"/>
  <c r="AS177" i="1" s="1"/>
  <c r="AV176" i="1" a="1"/>
  <c r="AV176" i="1" s="1"/>
  <c r="AU176" i="1" a="1"/>
  <c r="AU176" i="1" s="1"/>
  <c r="AT176" i="1"/>
  <c r="AR176" i="1"/>
  <c r="AQ176" i="1"/>
  <c r="AS176" i="1" s="1"/>
  <c r="AP176" i="1"/>
  <c r="AV175" i="1" a="1"/>
  <c r="AV175" i="1"/>
  <c r="AU175" i="1" a="1"/>
  <c r="AU175" i="1"/>
  <c r="AT175" i="1"/>
  <c r="AW175" i="1" s="1"/>
  <c r="AR175" i="1"/>
  <c r="AP175" i="1"/>
  <c r="AQ175" i="1" s="1"/>
  <c r="AS175" i="1" s="1"/>
  <c r="AV174" i="1" a="1"/>
  <c r="AV174" i="1" s="1"/>
  <c r="AU174" i="1" a="1"/>
  <c r="AU174" i="1" s="1"/>
  <c r="AW174" i="1" s="1"/>
  <c r="AT174" i="1"/>
  <c r="AR174" i="1"/>
  <c r="AP174" i="1"/>
  <c r="AQ174" i="1" s="1"/>
  <c r="AS174" i="1" s="1"/>
  <c r="AV173" i="1" a="1"/>
  <c r="AV173" i="1"/>
  <c r="AU173" i="1" a="1"/>
  <c r="AU173" i="1"/>
  <c r="AT173" i="1"/>
  <c r="AW173" i="1" s="1"/>
  <c r="AR173" i="1"/>
  <c r="AP173" i="1"/>
  <c r="AQ173" i="1" s="1"/>
  <c r="AS173" i="1" s="1"/>
  <c r="AV172" i="1" a="1"/>
  <c r="AV172" i="1" s="1"/>
  <c r="AU172" i="1" a="1"/>
  <c r="AU172" i="1" s="1"/>
  <c r="AT172" i="1"/>
  <c r="AW172" i="1" s="1"/>
  <c r="AR172" i="1"/>
  <c r="AP172" i="1"/>
  <c r="AQ172" i="1" s="1"/>
  <c r="AS172" i="1" s="1"/>
  <c r="AV171" i="1" a="1"/>
  <c r="AV171" i="1" s="1"/>
  <c r="AU171" i="1" a="1"/>
  <c r="AU171" i="1" s="1"/>
  <c r="AW171" i="1" s="1"/>
  <c r="AT171" i="1"/>
  <c r="AR171" i="1"/>
  <c r="AP171" i="1"/>
  <c r="AQ171" i="1" s="1"/>
  <c r="AS171" i="1" s="1"/>
  <c r="AV170" i="1" a="1"/>
  <c r="AV170" i="1" s="1"/>
  <c r="AU170" i="1" a="1"/>
  <c r="AU170" i="1" s="1"/>
  <c r="AT170" i="1"/>
  <c r="AW170" i="1" s="1"/>
  <c r="AR170" i="1"/>
  <c r="AP170" i="1"/>
  <c r="AQ170" i="1" s="1"/>
  <c r="AS170" i="1" s="1"/>
  <c r="AV169" i="1" a="1"/>
  <c r="AV169" i="1"/>
  <c r="AU169" i="1" a="1"/>
  <c r="AU169" i="1" s="1"/>
  <c r="AW169" i="1" s="1"/>
  <c r="AT169" i="1"/>
  <c r="AR169" i="1"/>
  <c r="AP169" i="1"/>
  <c r="AQ169" i="1" s="1"/>
  <c r="AS169" i="1" s="1"/>
  <c r="AV168" i="1" a="1"/>
  <c r="AV168" i="1" s="1"/>
  <c r="AU168" i="1" a="1"/>
  <c r="AU168" i="1" s="1"/>
  <c r="AT168" i="1"/>
  <c r="AR168" i="1"/>
  <c r="AP168" i="1"/>
  <c r="AQ168" i="1" s="1"/>
  <c r="AS168" i="1" s="1"/>
  <c r="AV167" i="1" a="1"/>
  <c r="AV167" i="1" s="1"/>
  <c r="AU167" i="1" a="1"/>
  <c r="AU167" i="1"/>
  <c r="AW167" i="1" s="1"/>
  <c r="AT167" i="1"/>
  <c r="AR167" i="1"/>
  <c r="AP167" i="1"/>
  <c r="AQ167" i="1" s="1"/>
  <c r="AS167" i="1" s="1"/>
  <c r="AV166" i="1" a="1"/>
  <c r="AV166" i="1" s="1"/>
  <c r="AU166" i="1" a="1"/>
  <c r="AU166" i="1" s="1"/>
  <c r="AW166" i="1" s="1"/>
  <c r="AT166" i="1"/>
  <c r="AR166" i="1"/>
  <c r="AP166" i="1"/>
  <c r="AQ166" i="1" s="1"/>
  <c r="AS166" i="1" s="1"/>
  <c r="AV165" i="1" a="1"/>
  <c r="AV165" i="1"/>
  <c r="AU165" i="1" a="1"/>
  <c r="AU165" i="1"/>
  <c r="AT165" i="1"/>
  <c r="AW165" i="1" s="1"/>
  <c r="AR165" i="1"/>
  <c r="AS165" i="1" s="1"/>
  <c r="AQ165" i="1"/>
  <c r="AP165" i="1"/>
  <c r="AV164" i="1" a="1"/>
  <c r="AV164" i="1" s="1"/>
  <c r="AU164" i="1" a="1"/>
  <c r="AU164" i="1" s="1"/>
  <c r="AT164" i="1"/>
  <c r="AW164" i="1" s="1"/>
  <c r="AR164" i="1"/>
  <c r="AP164" i="1"/>
  <c r="AQ164" i="1" s="1"/>
  <c r="AS164" i="1" s="1"/>
  <c r="AV163" i="1" a="1"/>
  <c r="AV163" i="1" s="1"/>
  <c r="AU163" i="1" a="1"/>
  <c r="AU163" i="1" s="1"/>
  <c r="AW163" i="1" s="1"/>
  <c r="AT163" i="1"/>
  <c r="AR163" i="1"/>
  <c r="AP163" i="1"/>
  <c r="AQ163" i="1" s="1"/>
  <c r="AS163" i="1" s="1"/>
  <c r="AV162" i="1" a="1"/>
  <c r="AV162" i="1"/>
  <c r="AU162" i="1" a="1"/>
  <c r="AU162" i="1" s="1"/>
  <c r="AT162" i="1"/>
  <c r="AW162" i="1" s="1"/>
  <c r="AR162" i="1"/>
  <c r="AP162" i="1"/>
  <c r="AQ162" i="1" s="1"/>
  <c r="AS162" i="1" s="1"/>
  <c r="AV161" i="1" a="1"/>
  <c r="AV161" i="1" s="1"/>
  <c r="AU161" i="1" a="1"/>
  <c r="AU161" i="1" s="1"/>
  <c r="AT161" i="1"/>
  <c r="AW161" i="1" s="1"/>
  <c r="AR161" i="1"/>
  <c r="AQ161" i="1"/>
  <c r="AS161" i="1" s="1"/>
  <c r="AP161" i="1"/>
  <c r="AV160" i="1" a="1"/>
  <c r="AV160" i="1"/>
  <c r="AU160" i="1" a="1"/>
  <c r="AU160" i="1" s="1"/>
  <c r="AT160" i="1"/>
  <c r="AW160" i="1" s="1"/>
  <c r="AR160" i="1"/>
  <c r="AP160" i="1"/>
  <c r="AQ160" i="1" s="1"/>
  <c r="AS160" i="1" s="1"/>
  <c r="AV159" i="1" a="1"/>
  <c r="AV159" i="1" s="1"/>
  <c r="AU159" i="1" a="1"/>
  <c r="AU159" i="1"/>
  <c r="AT159" i="1"/>
  <c r="AW159" i="1" s="1"/>
  <c r="AR159" i="1"/>
  <c r="AP159" i="1"/>
  <c r="AQ159" i="1" s="1"/>
  <c r="AS159" i="1" s="1"/>
  <c r="AV158" i="1" a="1"/>
  <c r="AV158" i="1" s="1"/>
  <c r="AU158" i="1" a="1"/>
  <c r="AU158" i="1"/>
  <c r="AT158" i="1"/>
  <c r="AW158" i="1" s="1"/>
  <c r="AR158" i="1"/>
  <c r="AP158" i="1"/>
  <c r="AQ158" i="1" s="1"/>
  <c r="AS158" i="1" s="1"/>
  <c r="AV157" i="1" a="1"/>
  <c r="AV157" i="1" s="1"/>
  <c r="AU157" i="1" a="1"/>
  <c r="AU157" i="1" s="1"/>
  <c r="AW157" i="1" s="1"/>
  <c r="AT157" i="1"/>
  <c r="AR157" i="1"/>
  <c r="AP157" i="1"/>
  <c r="AQ157" i="1" s="1"/>
  <c r="AS157" i="1" s="1"/>
  <c r="AW156" i="1"/>
  <c r="AV156" i="1" a="1"/>
  <c r="AV156" i="1" s="1"/>
  <c r="AU156" i="1" a="1"/>
  <c r="AU156" i="1"/>
  <c r="AT156" i="1"/>
  <c r="AR156" i="1"/>
  <c r="AP156" i="1"/>
  <c r="AQ156" i="1" s="1"/>
  <c r="AS156" i="1" s="1"/>
  <c r="AV155" i="1" a="1"/>
  <c r="AV155" i="1" s="1"/>
  <c r="AU155" i="1" a="1"/>
  <c r="AU155" i="1" s="1"/>
  <c r="AT155" i="1"/>
  <c r="AW155" i="1" s="1"/>
  <c r="AR155" i="1"/>
  <c r="AP155" i="1"/>
  <c r="AQ155" i="1" s="1"/>
  <c r="AS155" i="1" s="1"/>
  <c r="AV154" i="1" a="1"/>
  <c r="AV154" i="1"/>
  <c r="AU154" i="1" a="1"/>
  <c r="AU154" i="1"/>
  <c r="AT154" i="1"/>
  <c r="AW154" i="1" s="1"/>
  <c r="AR154" i="1"/>
  <c r="AP154" i="1"/>
  <c r="AQ154" i="1" s="1"/>
  <c r="AS154" i="1" s="1"/>
  <c r="AV153" i="1" a="1"/>
  <c r="AV153" i="1" s="1"/>
  <c r="AU153" i="1" a="1"/>
  <c r="AU153" i="1" s="1"/>
  <c r="AT153" i="1"/>
  <c r="AW153" i="1" s="1"/>
  <c r="AR153" i="1"/>
  <c r="AP153" i="1"/>
  <c r="AQ153" i="1" s="1"/>
  <c r="AS153" i="1" s="1"/>
  <c r="AV152" i="1" a="1"/>
  <c r="AV152" i="1" s="1"/>
  <c r="AU152" i="1" a="1"/>
  <c r="AU152" i="1" s="1"/>
  <c r="AT152" i="1"/>
  <c r="AW152" i="1" s="1"/>
  <c r="AR152" i="1"/>
  <c r="AP152" i="1"/>
  <c r="AQ152" i="1" s="1"/>
  <c r="AS152" i="1" s="1"/>
  <c r="AV151" i="1" a="1"/>
  <c r="AV151" i="1" s="1"/>
  <c r="AU151" i="1" a="1"/>
  <c r="AU151" i="1" s="1"/>
  <c r="AT151" i="1"/>
  <c r="AW151" i="1" s="1"/>
  <c r="AR151" i="1"/>
  <c r="AP151" i="1"/>
  <c r="AQ151" i="1" s="1"/>
  <c r="AS151" i="1" s="1"/>
  <c r="AW150" i="1"/>
  <c r="AV150" i="1" a="1"/>
  <c r="AV150" i="1" s="1"/>
  <c r="AU150" i="1" a="1"/>
  <c r="AU150" i="1"/>
  <c r="AT150" i="1"/>
  <c r="AR150" i="1"/>
  <c r="AP150" i="1"/>
  <c r="AQ150" i="1" s="1"/>
  <c r="AS150" i="1" s="1"/>
  <c r="AV149" i="1" a="1"/>
  <c r="AV149" i="1" s="1"/>
  <c r="AU149" i="1" a="1"/>
  <c r="AU149" i="1" s="1"/>
  <c r="AT149" i="1"/>
  <c r="AR149" i="1"/>
  <c r="AP149" i="1"/>
  <c r="AQ149" i="1" s="1"/>
  <c r="AS149" i="1" s="1"/>
  <c r="AV148" i="1" a="1"/>
  <c r="AV148" i="1" s="1"/>
  <c r="AU148" i="1" a="1"/>
  <c r="AU148" i="1" s="1"/>
  <c r="AW148" i="1" s="1"/>
  <c r="AT148" i="1"/>
  <c r="AR148" i="1"/>
  <c r="AP148" i="1"/>
  <c r="AQ148" i="1" s="1"/>
  <c r="AS148" i="1" s="1"/>
  <c r="AV147" i="1" a="1"/>
  <c r="AV147" i="1" s="1"/>
  <c r="AU147" i="1" a="1"/>
  <c r="AU147" i="1" s="1"/>
  <c r="AW147" i="1" s="1"/>
  <c r="AT147" i="1"/>
  <c r="AR147" i="1"/>
  <c r="AP147" i="1"/>
  <c r="AQ147" i="1" s="1"/>
  <c r="AS147" i="1" s="1"/>
  <c r="AV146" i="1" a="1"/>
  <c r="AV146" i="1"/>
  <c r="AU146" i="1" a="1"/>
  <c r="AU146" i="1"/>
  <c r="AT146" i="1"/>
  <c r="AW146" i="1" s="1"/>
  <c r="AR146" i="1"/>
  <c r="AP146" i="1"/>
  <c r="AQ146" i="1" s="1"/>
  <c r="AS146" i="1" s="1"/>
  <c r="AV145" i="1" a="1"/>
  <c r="AV145" i="1"/>
  <c r="AU145" i="1" a="1"/>
  <c r="AU145" i="1" s="1"/>
  <c r="AT145" i="1"/>
  <c r="AW145" i="1" s="1"/>
  <c r="AR145" i="1"/>
  <c r="AP145" i="1"/>
  <c r="AQ145" i="1" s="1"/>
  <c r="AS145" i="1" s="1"/>
  <c r="AV144" i="1" a="1"/>
  <c r="AV144" i="1" s="1"/>
  <c r="AU144" i="1" a="1"/>
  <c r="AU144" i="1" s="1"/>
  <c r="AT144" i="1"/>
  <c r="AR144" i="1"/>
  <c r="AQ144" i="1"/>
  <c r="AS144" i="1" s="1"/>
  <c r="AP144" i="1"/>
  <c r="AV143" i="1" a="1"/>
  <c r="AV143" i="1"/>
  <c r="AU143" i="1" a="1"/>
  <c r="AU143" i="1"/>
  <c r="AT143" i="1"/>
  <c r="AW143" i="1" s="1"/>
  <c r="AR143" i="1"/>
  <c r="AP143" i="1"/>
  <c r="AQ143" i="1" s="1"/>
  <c r="AS143" i="1" s="1"/>
  <c r="AV142" i="1" a="1"/>
  <c r="AV142" i="1" s="1"/>
  <c r="AU142" i="1" a="1"/>
  <c r="AU142" i="1" s="1"/>
  <c r="AW142" i="1" s="1"/>
  <c r="AT142" i="1"/>
  <c r="AR142" i="1"/>
  <c r="AP142" i="1"/>
  <c r="AQ142" i="1" s="1"/>
  <c r="AS142" i="1" s="1"/>
  <c r="AV141" i="1" a="1"/>
  <c r="AV141" i="1"/>
  <c r="AU141" i="1" a="1"/>
  <c r="AU141" i="1"/>
  <c r="AT141" i="1"/>
  <c r="AW141" i="1" s="1"/>
  <c r="AR141" i="1"/>
  <c r="AP141" i="1"/>
  <c r="AQ141" i="1" s="1"/>
  <c r="AS141" i="1" s="1"/>
  <c r="AV140" i="1" a="1"/>
  <c r="AV140" i="1" s="1"/>
  <c r="AU140" i="1" a="1"/>
  <c r="AU140" i="1" s="1"/>
  <c r="AT140" i="1"/>
  <c r="AW140" i="1" s="1"/>
  <c r="AR140" i="1"/>
  <c r="AP140" i="1"/>
  <c r="AQ140" i="1" s="1"/>
  <c r="AS140" i="1" s="1"/>
  <c r="AV139" i="1" a="1"/>
  <c r="AV139" i="1" s="1"/>
  <c r="AU139" i="1" a="1"/>
  <c r="AU139" i="1" s="1"/>
  <c r="AW139" i="1" s="1"/>
  <c r="AT139" i="1"/>
  <c r="AR139" i="1"/>
  <c r="AP139" i="1"/>
  <c r="AQ139" i="1" s="1"/>
  <c r="AS139" i="1" s="1"/>
  <c r="AV138" i="1" a="1"/>
  <c r="AV138" i="1" s="1"/>
  <c r="AU138" i="1" a="1"/>
  <c r="AU138" i="1" s="1"/>
  <c r="AT138" i="1"/>
  <c r="AW138" i="1" s="1"/>
  <c r="AR138" i="1"/>
  <c r="AP138" i="1"/>
  <c r="AQ138" i="1" s="1"/>
  <c r="AS138" i="1" s="1"/>
  <c r="AV137" i="1" a="1"/>
  <c r="AV137" i="1"/>
  <c r="AU137" i="1" a="1"/>
  <c r="AU137" i="1" s="1"/>
  <c r="AW137" i="1" s="1"/>
  <c r="AT137" i="1"/>
  <c r="AR137" i="1"/>
  <c r="AP137" i="1"/>
  <c r="AQ137" i="1" s="1"/>
  <c r="AS137" i="1" s="1"/>
  <c r="AV136" i="1" a="1"/>
  <c r="AV136" i="1" s="1"/>
  <c r="AU136" i="1" a="1"/>
  <c r="AU136" i="1" s="1"/>
  <c r="AT136" i="1"/>
  <c r="AW136" i="1" s="1"/>
  <c r="AR136" i="1"/>
  <c r="AP136" i="1"/>
  <c r="AQ136" i="1" s="1"/>
  <c r="AS136" i="1" s="1"/>
  <c r="AV135" i="1" a="1"/>
  <c r="AV135" i="1" s="1"/>
  <c r="AU135" i="1" a="1"/>
  <c r="AU135" i="1"/>
  <c r="AW135" i="1" s="1"/>
  <c r="AT135" i="1"/>
  <c r="AR135" i="1"/>
  <c r="AP135" i="1"/>
  <c r="AQ135" i="1" s="1"/>
  <c r="AS135" i="1" s="1"/>
  <c r="AV134" i="1" a="1"/>
  <c r="AV134" i="1" s="1"/>
  <c r="AU134" i="1" a="1"/>
  <c r="AU134" i="1" s="1"/>
  <c r="AW134" i="1" s="1"/>
  <c r="AT134" i="1"/>
  <c r="AR134" i="1"/>
  <c r="AP134" i="1"/>
  <c r="AQ134" i="1" s="1"/>
  <c r="AS134" i="1" s="1"/>
  <c r="AV133" i="1" a="1"/>
  <c r="AV133" i="1"/>
  <c r="AU133" i="1" a="1"/>
  <c r="AU133" i="1" s="1"/>
  <c r="AT133" i="1"/>
  <c r="AW133" i="1" s="1"/>
  <c r="AR133" i="1"/>
  <c r="AS133" i="1" s="1"/>
  <c r="AQ133" i="1"/>
  <c r="AP133" i="1"/>
  <c r="AV132" i="1" a="1"/>
  <c r="AV132" i="1" s="1"/>
  <c r="AU132" i="1" a="1"/>
  <c r="AU132" i="1" s="1"/>
  <c r="AT132" i="1"/>
  <c r="AW132" i="1" s="1"/>
  <c r="AR132" i="1"/>
  <c r="AP132" i="1"/>
  <c r="AQ132" i="1" s="1"/>
  <c r="AS132" i="1" s="1"/>
  <c r="AV131" i="1" a="1"/>
  <c r="AV131" i="1" s="1"/>
  <c r="AU131" i="1" a="1"/>
  <c r="AU131" i="1" s="1"/>
  <c r="AW131" i="1" s="1"/>
  <c r="AT131" i="1"/>
  <c r="AR131" i="1"/>
  <c r="AP131" i="1"/>
  <c r="AQ131" i="1" s="1"/>
  <c r="AS131" i="1" s="1"/>
  <c r="AV130" i="1" a="1"/>
  <c r="AV130" i="1"/>
  <c r="AU130" i="1" a="1"/>
  <c r="AU130" i="1" s="1"/>
  <c r="AT130" i="1"/>
  <c r="AW130" i="1" s="1"/>
  <c r="AR130" i="1"/>
  <c r="AP130" i="1"/>
  <c r="AQ130" i="1" s="1"/>
  <c r="AS130" i="1" s="1"/>
  <c r="AV129" i="1" a="1"/>
  <c r="AV129" i="1" s="1"/>
  <c r="AU129" i="1" a="1"/>
  <c r="AU129" i="1" s="1"/>
  <c r="AT129" i="1"/>
  <c r="AW129" i="1" s="1"/>
  <c r="AR129" i="1"/>
  <c r="AQ129" i="1"/>
  <c r="AS129" i="1" s="1"/>
  <c r="AP129" i="1"/>
  <c r="AV128" i="1" a="1"/>
  <c r="AV128" i="1"/>
  <c r="AU128" i="1" a="1"/>
  <c r="AU128" i="1" s="1"/>
  <c r="AT128" i="1"/>
  <c r="AW128" i="1" s="1"/>
  <c r="AR128" i="1"/>
  <c r="AP128" i="1"/>
  <c r="AQ128" i="1" s="1"/>
  <c r="AS128" i="1" s="1"/>
  <c r="AV127" i="1" a="1"/>
  <c r="AV127" i="1" s="1"/>
  <c r="AU127" i="1" a="1"/>
  <c r="AU127" i="1"/>
  <c r="AT127" i="1"/>
  <c r="AW127" i="1" s="1"/>
  <c r="AR127" i="1"/>
  <c r="AP127" i="1"/>
  <c r="AQ127" i="1" s="1"/>
  <c r="AS127" i="1" s="1"/>
  <c r="AV126" i="1" a="1"/>
  <c r="AV126" i="1" s="1"/>
  <c r="AU126" i="1" a="1"/>
  <c r="AU126" i="1"/>
  <c r="AT126" i="1"/>
  <c r="AW126" i="1" s="1"/>
  <c r="AR126" i="1"/>
  <c r="AP126" i="1"/>
  <c r="AQ126" i="1" s="1"/>
  <c r="AS126" i="1" s="1"/>
  <c r="AV125" i="1" a="1"/>
  <c r="AV125" i="1" s="1"/>
  <c r="AU125" i="1" a="1"/>
  <c r="AU125" i="1" s="1"/>
  <c r="AW125" i="1" s="1"/>
  <c r="AT125" i="1"/>
  <c r="AR125" i="1"/>
  <c r="AP125" i="1"/>
  <c r="AQ125" i="1" s="1"/>
  <c r="AS125" i="1" s="1"/>
  <c r="AV124" i="1" a="1"/>
  <c r="AV124" i="1" s="1"/>
  <c r="AU124" i="1" a="1"/>
  <c r="AU124" i="1"/>
  <c r="AT124" i="1"/>
  <c r="AW124" i="1" s="1"/>
  <c r="AR124" i="1"/>
  <c r="AP124" i="1"/>
  <c r="AQ124" i="1" s="1"/>
  <c r="AS124" i="1" s="1"/>
  <c r="AV123" i="1" a="1"/>
  <c r="AV123" i="1" s="1"/>
  <c r="AU123" i="1" a="1"/>
  <c r="AU123" i="1" s="1"/>
  <c r="AT123" i="1"/>
  <c r="AW123" i="1" s="1"/>
  <c r="AR123" i="1"/>
  <c r="AP123" i="1"/>
  <c r="AQ123" i="1" s="1"/>
  <c r="AS123" i="1" s="1"/>
  <c r="AV122" i="1" a="1"/>
  <c r="AV122" i="1"/>
  <c r="AU122" i="1" a="1"/>
  <c r="AU122" i="1"/>
  <c r="AT122" i="1"/>
  <c r="AW122" i="1" s="1"/>
  <c r="AR122" i="1"/>
  <c r="AP122" i="1"/>
  <c r="AQ122" i="1" s="1"/>
  <c r="AS122" i="1" s="1"/>
  <c r="AV121" i="1" a="1"/>
  <c r="AV121" i="1" s="1"/>
  <c r="AU121" i="1" a="1"/>
  <c r="AU121" i="1" s="1"/>
  <c r="AT121" i="1"/>
  <c r="AW121" i="1" s="1"/>
  <c r="AR121" i="1"/>
  <c r="AP121" i="1"/>
  <c r="AQ121" i="1" s="1"/>
  <c r="AS121" i="1" s="1"/>
  <c r="AV120" i="1" a="1"/>
  <c r="AV120" i="1"/>
  <c r="AU120" i="1" a="1"/>
  <c r="AU120" i="1" s="1"/>
  <c r="AT120" i="1"/>
  <c r="AW120" i="1" s="1"/>
  <c r="AR120" i="1"/>
  <c r="AP120" i="1"/>
  <c r="AQ120" i="1" s="1"/>
  <c r="AS120" i="1" s="1"/>
  <c r="AV119" i="1" a="1"/>
  <c r="AV119" i="1" s="1"/>
  <c r="AU119" i="1" a="1"/>
  <c r="AU119" i="1" s="1"/>
  <c r="AT119" i="1"/>
  <c r="AW119" i="1" s="1"/>
  <c r="AR119" i="1"/>
  <c r="AP119" i="1"/>
  <c r="AQ119" i="1" s="1"/>
  <c r="AS119" i="1" s="1"/>
  <c r="AW118" i="1"/>
  <c r="AV118" i="1" a="1"/>
  <c r="AV118" i="1" s="1"/>
  <c r="AU118" i="1" a="1"/>
  <c r="AU118" i="1"/>
  <c r="AT118" i="1"/>
  <c r="AR118" i="1"/>
  <c r="AP118" i="1"/>
  <c r="AQ118" i="1" s="1"/>
  <c r="AS118" i="1" s="1"/>
  <c r="AV117" i="1" a="1"/>
  <c r="AV117" i="1" s="1"/>
  <c r="AU117" i="1" a="1"/>
  <c r="AU117" i="1" s="1"/>
  <c r="AT117" i="1"/>
  <c r="AW117" i="1" s="1"/>
  <c r="AR117" i="1"/>
  <c r="AP117" i="1"/>
  <c r="AQ117" i="1" s="1"/>
  <c r="AS117" i="1" s="1"/>
  <c r="AV116" i="1" a="1"/>
  <c r="AV116" i="1" s="1"/>
  <c r="AU116" i="1" a="1"/>
  <c r="AU116" i="1" s="1"/>
  <c r="AW116" i="1" s="1"/>
  <c r="AT116" i="1"/>
  <c r="AR116" i="1"/>
  <c r="AP116" i="1"/>
  <c r="AQ116" i="1" s="1"/>
  <c r="AS116" i="1" s="1"/>
  <c r="AV115" i="1" a="1"/>
  <c r="AV115" i="1" s="1"/>
  <c r="AU115" i="1" a="1"/>
  <c r="AU115" i="1" s="1"/>
  <c r="AW115" i="1" s="1"/>
  <c r="AT115" i="1"/>
  <c r="AR115" i="1"/>
  <c r="AP115" i="1"/>
  <c r="AQ115" i="1" s="1"/>
  <c r="AS115" i="1" s="1"/>
  <c r="AV114" i="1" a="1"/>
  <c r="AV114" i="1"/>
  <c r="AU114" i="1" a="1"/>
  <c r="AU114" i="1"/>
  <c r="AT114" i="1"/>
  <c r="AW114" i="1" s="1"/>
  <c r="AR114" i="1"/>
  <c r="AP114" i="1"/>
  <c r="AQ114" i="1" s="1"/>
  <c r="AS114" i="1" s="1"/>
  <c r="AV113" i="1" a="1"/>
  <c r="AV113" i="1"/>
  <c r="AU113" i="1" a="1"/>
  <c r="AU113" i="1" s="1"/>
  <c r="AT113" i="1"/>
  <c r="AR113" i="1"/>
  <c r="AP113" i="1"/>
  <c r="AQ113" i="1" s="1"/>
  <c r="AS113" i="1" s="1"/>
  <c r="AV112" i="1" a="1"/>
  <c r="AV112" i="1" s="1"/>
  <c r="AU112" i="1" a="1"/>
  <c r="AU112" i="1" s="1"/>
  <c r="AT112" i="1"/>
  <c r="AR112" i="1"/>
  <c r="AQ112" i="1"/>
  <c r="AS112" i="1" s="1"/>
  <c r="AP112" i="1"/>
  <c r="AV111" i="1" a="1"/>
  <c r="AV111" i="1"/>
  <c r="AU111" i="1" a="1"/>
  <c r="AU111" i="1"/>
  <c r="AT111" i="1"/>
  <c r="AW111" i="1" s="1"/>
  <c r="AR111" i="1"/>
  <c r="AP111" i="1"/>
  <c r="AQ111" i="1" s="1"/>
  <c r="AS111" i="1" s="1"/>
  <c r="AV110" i="1" a="1"/>
  <c r="AV110" i="1" s="1"/>
  <c r="AU110" i="1" a="1"/>
  <c r="AU110" i="1" s="1"/>
  <c r="AW110" i="1" s="1"/>
  <c r="AT110" i="1"/>
  <c r="AR110" i="1"/>
  <c r="AP110" i="1"/>
  <c r="AQ110" i="1" s="1"/>
  <c r="AS110" i="1" s="1"/>
  <c r="AV109" i="1" a="1"/>
  <c r="AV109" i="1"/>
  <c r="AU109" i="1" a="1"/>
  <c r="AU109" i="1"/>
  <c r="AT109" i="1"/>
  <c r="AW109" i="1" s="1"/>
  <c r="AR109" i="1"/>
  <c r="AP109" i="1"/>
  <c r="AQ109" i="1" s="1"/>
  <c r="AS109" i="1" s="1"/>
  <c r="AV108" i="1" a="1"/>
  <c r="AV108" i="1" s="1"/>
  <c r="AU108" i="1" a="1"/>
  <c r="AU108" i="1" s="1"/>
  <c r="AT108" i="1"/>
  <c r="AW108" i="1" s="1"/>
  <c r="AR108" i="1"/>
  <c r="AP108" i="1"/>
  <c r="AQ108" i="1" s="1"/>
  <c r="AS108" i="1" s="1"/>
  <c r="AV107" i="1" a="1"/>
  <c r="AV107" i="1" s="1"/>
  <c r="AU107" i="1" a="1"/>
  <c r="AU107" i="1" s="1"/>
  <c r="AW107" i="1" s="1"/>
  <c r="AT107" i="1"/>
  <c r="AR107" i="1"/>
  <c r="AP107" i="1"/>
  <c r="AQ107" i="1" s="1"/>
  <c r="AS107" i="1" s="1"/>
  <c r="AV106" i="1" a="1"/>
  <c r="AV106" i="1" s="1"/>
  <c r="AU106" i="1" a="1"/>
  <c r="AU106" i="1" s="1"/>
  <c r="AT106" i="1"/>
  <c r="AW106" i="1" s="1"/>
  <c r="AR106" i="1"/>
  <c r="AP106" i="1"/>
  <c r="AQ106" i="1" s="1"/>
  <c r="AS106" i="1" s="1"/>
  <c r="AV105" i="1" a="1"/>
  <c r="AV105" i="1"/>
  <c r="AU105" i="1" a="1"/>
  <c r="AU105" i="1" s="1"/>
  <c r="AW105" i="1" s="1"/>
  <c r="AT105" i="1"/>
  <c r="AR105" i="1"/>
  <c r="AP105" i="1"/>
  <c r="AQ105" i="1" s="1"/>
  <c r="AS105" i="1" s="1"/>
  <c r="AV104" i="1" a="1"/>
  <c r="AV104" i="1" s="1"/>
  <c r="AU104" i="1" a="1"/>
  <c r="AU104" i="1" s="1"/>
  <c r="AT104" i="1"/>
  <c r="AW104" i="1" s="1"/>
  <c r="AR104" i="1"/>
  <c r="AP104" i="1"/>
  <c r="AQ104" i="1" s="1"/>
  <c r="AS104" i="1" s="1"/>
  <c r="AV103" i="1" a="1"/>
  <c r="AV103" i="1" s="1"/>
  <c r="AU103" i="1" a="1"/>
  <c r="AU103" i="1"/>
  <c r="AW103" i="1" s="1"/>
  <c r="AT103" i="1"/>
  <c r="AR103" i="1"/>
  <c r="AP103" i="1"/>
  <c r="AQ103" i="1" s="1"/>
  <c r="AS103" i="1" s="1"/>
  <c r="AV102" i="1" a="1"/>
  <c r="AV102" i="1" s="1"/>
  <c r="AU102" i="1" a="1"/>
  <c r="AU102" i="1" s="1"/>
  <c r="AW102" i="1" s="1"/>
  <c r="AT102" i="1"/>
  <c r="AR102" i="1"/>
  <c r="AP102" i="1"/>
  <c r="AQ102" i="1" s="1"/>
  <c r="AS102" i="1" s="1"/>
  <c r="AV101" i="1" a="1"/>
  <c r="AV101" i="1"/>
  <c r="AU101" i="1" a="1"/>
  <c r="AU101" i="1" s="1"/>
  <c r="AT101" i="1"/>
  <c r="AR101" i="1"/>
  <c r="AS101" i="1" s="1"/>
  <c r="AQ101" i="1"/>
  <c r="AP101" i="1"/>
  <c r="AV100" i="1" a="1"/>
  <c r="AV100" i="1" s="1"/>
  <c r="AU100" i="1" a="1"/>
  <c r="AU100" i="1" s="1"/>
  <c r="AT100" i="1"/>
  <c r="AW100" i="1" s="1"/>
  <c r="AR100" i="1"/>
  <c r="AP100" i="1"/>
  <c r="AQ100" i="1" s="1"/>
  <c r="AS100" i="1" s="1"/>
  <c r="AV99" i="1" a="1"/>
  <c r="AV99" i="1" s="1"/>
  <c r="AU99" i="1" a="1"/>
  <c r="AU99" i="1" s="1"/>
  <c r="AW99" i="1" s="1"/>
  <c r="AT99" i="1"/>
  <c r="AR99" i="1"/>
  <c r="AP99" i="1"/>
  <c r="AQ99" i="1" s="1"/>
  <c r="AS99" i="1" s="1"/>
  <c r="AV98" i="1" a="1"/>
  <c r="AV98" i="1" s="1"/>
  <c r="AU98" i="1" a="1"/>
  <c r="AU98" i="1" s="1"/>
  <c r="AT98" i="1"/>
  <c r="AW98" i="1" s="1"/>
  <c r="AR98" i="1"/>
  <c r="AP98" i="1"/>
  <c r="AQ98" i="1" s="1"/>
  <c r="AS98" i="1" s="1"/>
  <c r="AV97" i="1" a="1"/>
  <c r="AV97" i="1" s="1"/>
  <c r="AU97" i="1" a="1"/>
  <c r="AU97" i="1" s="1"/>
  <c r="AT97" i="1"/>
  <c r="AW97" i="1" s="1"/>
  <c r="AR97" i="1"/>
  <c r="AQ97" i="1"/>
  <c r="AS97" i="1" s="1"/>
  <c r="AP97" i="1"/>
  <c r="AV96" i="1" a="1"/>
  <c r="AV96" i="1"/>
  <c r="AU96" i="1" a="1"/>
  <c r="AU96" i="1" s="1"/>
  <c r="AT96" i="1"/>
  <c r="AR96" i="1"/>
  <c r="AP96" i="1"/>
  <c r="AQ96" i="1" s="1"/>
  <c r="AS96" i="1" s="1"/>
  <c r="AV95" i="1" a="1"/>
  <c r="AV95" i="1" s="1"/>
  <c r="AU95" i="1" a="1"/>
  <c r="AU95" i="1"/>
  <c r="AT95" i="1"/>
  <c r="AW95" i="1" s="1"/>
  <c r="AR95" i="1"/>
  <c r="AP95" i="1"/>
  <c r="AQ95" i="1" s="1"/>
  <c r="AS95" i="1" s="1"/>
  <c r="AV94" i="1" a="1"/>
  <c r="AV94" i="1" s="1"/>
  <c r="AU94" i="1" a="1"/>
  <c r="AU94" i="1"/>
  <c r="AT94" i="1"/>
  <c r="AW94" i="1" s="1"/>
  <c r="AR94" i="1"/>
  <c r="AP94" i="1"/>
  <c r="AQ94" i="1" s="1"/>
  <c r="AS94" i="1" s="1"/>
  <c r="AV93" i="1" a="1"/>
  <c r="AV93" i="1" s="1"/>
  <c r="AU93" i="1" a="1"/>
  <c r="AU93" i="1" s="1"/>
  <c r="AW93" i="1" s="1"/>
  <c r="AT93" i="1"/>
  <c r="AR93" i="1"/>
  <c r="AP93" i="1"/>
  <c r="AQ93" i="1" s="1"/>
  <c r="AS93" i="1" s="1"/>
  <c r="AV92" i="1" a="1"/>
  <c r="AV92" i="1" s="1"/>
  <c r="AU92" i="1" a="1"/>
  <c r="AU92" i="1"/>
  <c r="AT92" i="1"/>
  <c r="AW92" i="1" s="1"/>
  <c r="AR92" i="1"/>
  <c r="AP92" i="1"/>
  <c r="AQ92" i="1" s="1"/>
  <c r="AS92" i="1" s="1"/>
  <c r="AV91" i="1" a="1"/>
  <c r="AV91" i="1" s="1"/>
  <c r="AU91" i="1" a="1"/>
  <c r="AU91" i="1" s="1"/>
  <c r="AT91" i="1"/>
  <c r="AW91" i="1" s="1"/>
  <c r="AR91" i="1"/>
  <c r="AP91" i="1"/>
  <c r="AQ91" i="1" s="1"/>
  <c r="AS91" i="1" s="1"/>
  <c r="AV90" i="1" a="1"/>
  <c r="AV90" i="1"/>
  <c r="AU90" i="1" a="1"/>
  <c r="AU90" i="1"/>
  <c r="AT90" i="1"/>
  <c r="AW90" i="1" s="1"/>
  <c r="AR90" i="1"/>
  <c r="AP90" i="1"/>
  <c r="AQ90" i="1" s="1"/>
  <c r="AS90" i="1" s="1"/>
  <c r="AV89" i="1" a="1"/>
  <c r="AV89" i="1" s="1"/>
  <c r="AU89" i="1" a="1"/>
  <c r="AU89" i="1" s="1"/>
  <c r="AT89" i="1"/>
  <c r="AW89" i="1" s="1"/>
  <c r="AR89" i="1"/>
  <c r="AP89" i="1"/>
  <c r="AQ89" i="1" s="1"/>
  <c r="AS89" i="1" s="1"/>
  <c r="AV88" i="1" a="1"/>
  <c r="AV88" i="1" s="1"/>
  <c r="AU88" i="1" a="1"/>
  <c r="AU88" i="1" s="1"/>
  <c r="AT88" i="1"/>
  <c r="AW88" i="1" s="1"/>
  <c r="AR88" i="1"/>
  <c r="AP88" i="1"/>
  <c r="AQ88" i="1" s="1"/>
  <c r="AS88" i="1" s="1"/>
  <c r="AV87" i="1" a="1"/>
  <c r="AV87" i="1" s="1"/>
  <c r="AU87" i="1" a="1"/>
  <c r="AU87" i="1" s="1"/>
  <c r="AT87" i="1"/>
  <c r="AW87" i="1" s="1"/>
  <c r="AR87" i="1"/>
  <c r="AP87" i="1"/>
  <c r="AQ87" i="1" s="1"/>
  <c r="AS87" i="1" s="1"/>
  <c r="AW86" i="1"/>
  <c r="AV86" i="1" a="1"/>
  <c r="AV86" i="1" s="1"/>
  <c r="AU86" i="1" a="1"/>
  <c r="AU86" i="1"/>
  <c r="AT86" i="1"/>
  <c r="AR86" i="1"/>
  <c r="AP86" i="1"/>
  <c r="AQ86" i="1" s="1"/>
  <c r="AS86" i="1" s="1"/>
  <c r="AV85" i="1" a="1"/>
  <c r="AV85" i="1" s="1"/>
  <c r="AU85" i="1" a="1"/>
  <c r="AU85" i="1" s="1"/>
  <c r="AT85" i="1"/>
  <c r="AW85" i="1" s="1"/>
  <c r="AR85" i="1"/>
  <c r="AP85" i="1"/>
  <c r="AQ85" i="1" s="1"/>
  <c r="AS85" i="1" s="1"/>
  <c r="AV84" i="1" a="1"/>
  <c r="AV84" i="1" s="1"/>
  <c r="AU84" i="1" a="1"/>
  <c r="AU84" i="1" s="1"/>
  <c r="AT84" i="1"/>
  <c r="AW84" i="1" s="1"/>
  <c r="AR84" i="1"/>
  <c r="AP84" i="1"/>
  <c r="AQ84" i="1" s="1"/>
  <c r="AS84" i="1" s="1"/>
  <c r="AV83" i="1" a="1"/>
  <c r="AV83" i="1" s="1"/>
  <c r="AU83" i="1" a="1"/>
  <c r="AU83" i="1" s="1"/>
  <c r="AW83" i="1" s="1"/>
  <c r="AT83" i="1"/>
  <c r="AR83" i="1"/>
  <c r="AP83" i="1"/>
  <c r="AQ83" i="1" s="1"/>
  <c r="AS83" i="1" s="1"/>
  <c r="AV82" i="1" a="1"/>
  <c r="AV82" i="1"/>
  <c r="AU82" i="1" a="1"/>
  <c r="AU82" i="1" s="1"/>
  <c r="AT82" i="1"/>
  <c r="AW82" i="1" s="1"/>
  <c r="AR82" i="1"/>
  <c r="AP82" i="1"/>
  <c r="AQ82" i="1" s="1"/>
  <c r="AS82" i="1" s="1"/>
  <c r="AV81" i="1" a="1"/>
  <c r="AV81" i="1"/>
  <c r="AU81" i="1" a="1"/>
  <c r="AU81" i="1" s="1"/>
  <c r="AT81" i="1"/>
  <c r="AW81" i="1" s="1"/>
  <c r="AR81" i="1"/>
  <c r="AP81" i="1"/>
  <c r="AQ81" i="1" s="1"/>
  <c r="AS81" i="1" s="1"/>
  <c r="AV80" i="1" a="1"/>
  <c r="AV80" i="1" s="1"/>
  <c r="AU80" i="1" a="1"/>
  <c r="AU80" i="1" s="1"/>
  <c r="AT80" i="1"/>
  <c r="AW80" i="1" s="1"/>
  <c r="AR80" i="1"/>
  <c r="AQ80" i="1"/>
  <c r="AS80" i="1" s="1"/>
  <c r="AP80" i="1"/>
  <c r="AV79" i="1" a="1"/>
  <c r="AV79" i="1"/>
  <c r="AU79" i="1" a="1"/>
  <c r="AU79" i="1"/>
  <c r="AT79" i="1"/>
  <c r="AW79" i="1" s="1"/>
  <c r="AR79" i="1"/>
  <c r="AP79" i="1"/>
  <c r="AQ79" i="1" s="1"/>
  <c r="AS79" i="1" s="1"/>
  <c r="AV78" i="1" a="1"/>
  <c r="AV78" i="1" s="1"/>
  <c r="AU78" i="1" a="1"/>
  <c r="AU78" i="1" s="1"/>
  <c r="AW78" i="1" s="1"/>
  <c r="AT78" i="1"/>
  <c r="AR78" i="1"/>
  <c r="AP78" i="1"/>
  <c r="AQ78" i="1" s="1"/>
  <c r="AS78" i="1" s="1"/>
  <c r="AV77" i="1" a="1"/>
  <c r="AV77" i="1"/>
  <c r="AU77" i="1" a="1"/>
  <c r="AU77" i="1"/>
  <c r="AT77" i="1"/>
  <c r="AW77" i="1" s="1"/>
  <c r="AR77" i="1"/>
  <c r="AP77" i="1"/>
  <c r="AQ77" i="1" s="1"/>
  <c r="AS77" i="1" s="1"/>
  <c r="AV76" i="1" a="1"/>
  <c r="AV76" i="1" s="1"/>
  <c r="AU76" i="1" a="1"/>
  <c r="AU76" i="1" s="1"/>
  <c r="AT76" i="1"/>
  <c r="AW76" i="1" s="1"/>
  <c r="AR76" i="1"/>
  <c r="AP76" i="1"/>
  <c r="AQ76" i="1" s="1"/>
  <c r="AS76" i="1" s="1"/>
  <c r="AV75" i="1" a="1"/>
  <c r="AV75" i="1" s="1"/>
  <c r="AU75" i="1" a="1"/>
  <c r="AU75" i="1" s="1"/>
  <c r="AW75" i="1" s="1"/>
  <c r="AT75" i="1"/>
  <c r="AR75" i="1"/>
  <c r="AP75" i="1"/>
  <c r="AQ75" i="1" s="1"/>
  <c r="AS75" i="1" s="1"/>
  <c r="AV74" i="1" a="1"/>
  <c r="AV74" i="1" s="1"/>
  <c r="AU74" i="1" a="1"/>
  <c r="AU74" i="1" s="1"/>
  <c r="AT74" i="1"/>
  <c r="AW74" i="1" s="1"/>
  <c r="AR74" i="1"/>
  <c r="AP74" i="1"/>
  <c r="AQ74" i="1" s="1"/>
  <c r="AS74" i="1" s="1"/>
  <c r="AV73" i="1" a="1"/>
  <c r="AV73" i="1"/>
  <c r="AU73" i="1" a="1"/>
  <c r="AU73" i="1" s="1"/>
  <c r="AW73" i="1" s="1"/>
  <c r="AT73" i="1"/>
  <c r="AR73" i="1"/>
  <c r="AP73" i="1"/>
  <c r="AQ73" i="1" s="1"/>
  <c r="AS73" i="1" s="1"/>
  <c r="AV72" i="1" a="1"/>
  <c r="AV72" i="1" s="1"/>
  <c r="AU72" i="1" a="1"/>
  <c r="AU72" i="1" s="1"/>
  <c r="AT72" i="1"/>
  <c r="AW72" i="1" s="1"/>
  <c r="AR72" i="1"/>
  <c r="AP72" i="1"/>
  <c r="AQ72" i="1" s="1"/>
  <c r="AS72" i="1" s="1"/>
  <c r="AV71" i="1" a="1"/>
  <c r="AV71" i="1" s="1"/>
  <c r="AU71" i="1" a="1"/>
  <c r="AU71" i="1"/>
  <c r="AW71" i="1" s="1"/>
  <c r="AT71" i="1"/>
  <c r="AR71" i="1"/>
  <c r="AP71" i="1"/>
  <c r="AQ71" i="1" s="1"/>
  <c r="AS71" i="1" s="1"/>
  <c r="AV70" i="1" a="1"/>
  <c r="AV70" i="1" s="1"/>
  <c r="AU70" i="1" a="1"/>
  <c r="AU70" i="1" s="1"/>
  <c r="AW70" i="1" s="1"/>
  <c r="AT70" i="1"/>
  <c r="AR70" i="1"/>
  <c r="AP70" i="1"/>
  <c r="AQ70" i="1" s="1"/>
  <c r="AS70" i="1" s="1"/>
  <c r="AV69" i="1" a="1"/>
  <c r="AV69" i="1"/>
  <c r="AU69" i="1" a="1"/>
  <c r="AU69" i="1" s="1"/>
  <c r="AT69" i="1"/>
  <c r="AW69" i="1" s="1"/>
  <c r="AR69" i="1"/>
  <c r="AP69" i="1"/>
  <c r="AQ69" i="1" s="1"/>
  <c r="AS69" i="1" s="1"/>
  <c r="AV68" i="1" a="1"/>
  <c r="AV68" i="1" s="1"/>
  <c r="AU68" i="1" a="1"/>
  <c r="AU68" i="1" s="1"/>
  <c r="AT68" i="1"/>
  <c r="AW68" i="1" s="1"/>
  <c r="AR68" i="1"/>
  <c r="AP68" i="1"/>
  <c r="AQ68" i="1" s="1"/>
  <c r="AS68" i="1" s="1"/>
  <c r="AV67" i="1" a="1"/>
  <c r="AV67" i="1" s="1"/>
  <c r="AU67" i="1" a="1"/>
  <c r="AU67" i="1" s="1"/>
  <c r="AW67" i="1" s="1"/>
  <c r="AT67" i="1"/>
  <c r="AR67" i="1"/>
  <c r="AP67" i="1"/>
  <c r="AQ67" i="1" s="1"/>
  <c r="AS67" i="1" s="1"/>
  <c r="AV66" i="1" a="1"/>
  <c r="AV66" i="1"/>
  <c r="AU66" i="1" a="1"/>
  <c r="AU66" i="1" s="1"/>
  <c r="AT66" i="1"/>
  <c r="AW66" i="1" s="1"/>
  <c r="AR66" i="1"/>
  <c r="AP66" i="1"/>
  <c r="AQ66" i="1" s="1"/>
  <c r="AS66" i="1" s="1"/>
  <c r="AV65" i="1" a="1"/>
  <c r="AV65" i="1" s="1"/>
  <c r="AU65" i="1" a="1"/>
  <c r="AU65" i="1" s="1"/>
  <c r="AT65" i="1"/>
  <c r="AW65" i="1" s="1"/>
  <c r="AR65" i="1"/>
  <c r="AQ65" i="1"/>
  <c r="AS65" i="1" s="1"/>
  <c r="AP65" i="1"/>
  <c r="AV64" i="1" a="1"/>
  <c r="AV64" i="1"/>
  <c r="AU64" i="1" a="1"/>
  <c r="AU64" i="1" s="1"/>
  <c r="AT64" i="1"/>
  <c r="AW64" i="1" s="1"/>
  <c r="AR64" i="1"/>
  <c r="AP64" i="1"/>
  <c r="AQ64" i="1" s="1"/>
  <c r="AS64" i="1" s="1"/>
  <c r="AV63" i="1" a="1"/>
  <c r="AV63" i="1" s="1"/>
  <c r="AU63" i="1" a="1"/>
  <c r="AU63" i="1"/>
  <c r="AT63" i="1"/>
  <c r="AW63" i="1" s="1"/>
  <c r="AR63" i="1"/>
  <c r="AP63" i="1"/>
  <c r="AQ63" i="1" s="1"/>
  <c r="AS63" i="1" s="1"/>
  <c r="AV62" i="1" a="1"/>
  <c r="AV62" i="1" s="1"/>
  <c r="AU62" i="1" a="1"/>
  <c r="AU62" i="1"/>
  <c r="AT62" i="1"/>
  <c r="AW62" i="1" s="1"/>
  <c r="AR62" i="1"/>
  <c r="AP62" i="1"/>
  <c r="AQ62" i="1" s="1"/>
  <c r="AS62" i="1" s="1"/>
  <c r="AV61" i="1" a="1"/>
  <c r="AV61" i="1" s="1"/>
  <c r="AU61" i="1" a="1"/>
  <c r="AU61" i="1" s="1"/>
  <c r="AW61" i="1" s="1"/>
  <c r="AT61" i="1"/>
  <c r="AR61" i="1"/>
  <c r="AP61" i="1"/>
  <c r="AQ61" i="1" s="1"/>
  <c r="AS61" i="1" s="1"/>
  <c r="AV60" i="1" a="1"/>
  <c r="AV60" i="1" s="1"/>
  <c r="AU60" i="1" a="1"/>
  <c r="AU60" i="1"/>
  <c r="AT60" i="1"/>
  <c r="AW60" i="1" s="1"/>
  <c r="AR60" i="1"/>
  <c r="AP60" i="1"/>
  <c r="AQ60" i="1" s="1"/>
  <c r="AS60" i="1" s="1"/>
  <c r="AV59" i="1" a="1"/>
  <c r="AV59" i="1" s="1"/>
  <c r="AU59" i="1" a="1"/>
  <c r="AU59" i="1" s="1"/>
  <c r="AT59" i="1"/>
  <c r="AW59" i="1" s="1"/>
  <c r="AR59" i="1"/>
  <c r="AP59" i="1"/>
  <c r="AQ59" i="1" s="1"/>
  <c r="AS59" i="1" s="1"/>
  <c r="AV58" i="1" a="1"/>
  <c r="AV58" i="1"/>
  <c r="AU58" i="1" a="1"/>
  <c r="AU58" i="1"/>
  <c r="AT58" i="1"/>
  <c r="AW58" i="1" s="1"/>
  <c r="AR58" i="1"/>
  <c r="AP58" i="1"/>
  <c r="AQ58" i="1" s="1"/>
  <c r="AS58" i="1" s="1"/>
  <c r="AV57" i="1" a="1"/>
  <c r="AV57" i="1" s="1"/>
  <c r="AU57" i="1" a="1"/>
  <c r="AU57" i="1" s="1"/>
  <c r="AT57" i="1"/>
  <c r="AR57" i="1"/>
  <c r="AP57" i="1"/>
  <c r="AQ57" i="1" s="1"/>
  <c r="AS57" i="1" s="1"/>
  <c r="AV56" i="1" a="1"/>
  <c r="AV56" i="1" s="1"/>
  <c r="AU56" i="1" a="1"/>
  <c r="AU56" i="1" s="1"/>
  <c r="AT56" i="1"/>
  <c r="AW56" i="1" s="1"/>
  <c r="AR56" i="1"/>
  <c r="AP56" i="1"/>
  <c r="AQ56" i="1" s="1"/>
  <c r="AS56" i="1" s="1"/>
  <c r="AV55" i="1" a="1"/>
  <c r="AV55" i="1" s="1"/>
  <c r="AU55" i="1" a="1"/>
  <c r="AU55" i="1" s="1"/>
  <c r="AT55" i="1"/>
  <c r="AW55" i="1" s="1"/>
  <c r="AR55" i="1"/>
  <c r="AP55" i="1"/>
  <c r="AQ55" i="1" s="1"/>
  <c r="AS55" i="1" s="1"/>
  <c r="AW54" i="1"/>
  <c r="AV54" i="1" a="1"/>
  <c r="AV54" i="1" s="1"/>
  <c r="AU54" i="1" a="1"/>
  <c r="AU54" i="1"/>
  <c r="AT54" i="1"/>
  <c r="AR54" i="1"/>
  <c r="AP54" i="1"/>
  <c r="AQ54" i="1" s="1"/>
  <c r="AS54" i="1" s="1"/>
  <c r="AV53" i="1" a="1"/>
  <c r="AV53" i="1" s="1"/>
  <c r="AU53" i="1" a="1"/>
  <c r="AU53" i="1" s="1"/>
  <c r="AT53" i="1"/>
  <c r="AW53" i="1" s="1"/>
  <c r="AR53" i="1"/>
  <c r="AP53" i="1"/>
  <c r="AQ53" i="1" s="1"/>
  <c r="AS53" i="1" s="1"/>
  <c r="AV52" i="1" a="1"/>
  <c r="AV52" i="1" s="1"/>
  <c r="AU52" i="1" a="1"/>
  <c r="AU52" i="1" s="1"/>
  <c r="AT52" i="1"/>
  <c r="AW52" i="1" s="1"/>
  <c r="AR52" i="1"/>
  <c r="AP52" i="1"/>
  <c r="AQ52" i="1" s="1"/>
  <c r="AS52" i="1" s="1"/>
  <c r="AV51" i="1" a="1"/>
  <c r="AV51" i="1" s="1"/>
  <c r="AU51" i="1" a="1"/>
  <c r="AU51" i="1" s="1"/>
  <c r="AW51" i="1" s="1"/>
  <c r="AT51" i="1"/>
  <c r="AR51" i="1"/>
  <c r="AP51" i="1"/>
  <c r="AQ51" i="1" s="1"/>
  <c r="AS51" i="1" s="1"/>
  <c r="AV50" i="1" a="1"/>
  <c r="AV50" i="1"/>
  <c r="AU50" i="1" a="1"/>
  <c r="AU50" i="1"/>
  <c r="AT50" i="1"/>
  <c r="AW50" i="1" s="1"/>
  <c r="AR50" i="1"/>
  <c r="AP50" i="1"/>
  <c r="AQ50" i="1" s="1"/>
  <c r="AS50" i="1" s="1"/>
  <c r="AV49" i="1" a="1"/>
  <c r="AV49" i="1" s="1"/>
  <c r="AU49" i="1" a="1"/>
  <c r="AU49" i="1" s="1"/>
  <c r="AT49" i="1"/>
  <c r="AW49" i="1" s="1"/>
  <c r="AR49" i="1"/>
  <c r="AP49" i="1"/>
  <c r="AQ49" i="1" s="1"/>
  <c r="AS49" i="1" s="1"/>
  <c r="AV48" i="1" a="1"/>
  <c r="AV48" i="1" s="1"/>
  <c r="AU48" i="1" a="1"/>
  <c r="AU48" i="1" s="1"/>
  <c r="AT48" i="1"/>
  <c r="AW48" i="1" s="1"/>
  <c r="AR48" i="1"/>
  <c r="AQ48" i="1"/>
  <c r="AS48" i="1" s="1"/>
  <c r="AP48" i="1"/>
  <c r="AV47" i="1" a="1"/>
  <c r="AV47" i="1"/>
  <c r="AU47" i="1" a="1"/>
  <c r="AU47" i="1"/>
  <c r="AT47" i="1"/>
  <c r="AW47" i="1" s="1"/>
  <c r="AR47" i="1"/>
  <c r="AP47" i="1"/>
  <c r="AQ47" i="1" s="1"/>
  <c r="AS47" i="1" s="1"/>
  <c r="AV46" i="1" a="1"/>
  <c r="AV46" i="1" s="1"/>
  <c r="AU46" i="1" a="1"/>
  <c r="AU46" i="1" s="1"/>
  <c r="AW46" i="1" s="1"/>
  <c r="AT46" i="1"/>
  <c r="AR46" i="1"/>
  <c r="AP46" i="1"/>
  <c r="AQ46" i="1" s="1"/>
  <c r="AS46" i="1" s="1"/>
  <c r="AV45" i="1" a="1"/>
  <c r="AV45" i="1" s="1"/>
  <c r="AU45" i="1" a="1"/>
  <c r="AU45" i="1"/>
  <c r="AT45" i="1"/>
  <c r="AW45" i="1" s="1"/>
  <c r="AR45" i="1"/>
  <c r="AP45" i="1"/>
  <c r="AQ45" i="1" s="1"/>
  <c r="AS45" i="1" s="1"/>
  <c r="AV44" i="1" a="1"/>
  <c r="AV44" i="1" s="1"/>
  <c r="AU44" i="1" a="1"/>
  <c r="AU44" i="1" s="1"/>
  <c r="AT44" i="1"/>
  <c r="AR44" i="1"/>
  <c r="AP44" i="1"/>
  <c r="AQ44" i="1" s="1"/>
  <c r="AS44" i="1" s="1"/>
  <c r="AV43" i="1" a="1"/>
  <c r="AV43" i="1" s="1"/>
  <c r="AU43" i="1" a="1"/>
  <c r="AU43" i="1" s="1"/>
  <c r="AW43" i="1" s="1"/>
  <c r="AT43" i="1"/>
  <c r="AR43" i="1"/>
  <c r="AP43" i="1"/>
  <c r="AQ43" i="1" s="1"/>
  <c r="AS43" i="1" s="1"/>
  <c r="AV42" i="1" a="1"/>
  <c r="AV42" i="1" s="1"/>
  <c r="AU42" i="1" a="1"/>
  <c r="AU42" i="1" s="1"/>
  <c r="AT42" i="1"/>
  <c r="AW42" i="1" s="1"/>
  <c r="AR42" i="1"/>
  <c r="AP42" i="1"/>
  <c r="AQ42" i="1" s="1"/>
  <c r="AS42" i="1" s="1"/>
  <c r="AV41" i="1" a="1"/>
  <c r="AV41" i="1"/>
  <c r="AU41" i="1" a="1"/>
  <c r="AU41" i="1" s="1"/>
  <c r="AT41" i="1"/>
  <c r="AW41" i="1" s="1"/>
  <c r="AR41" i="1"/>
  <c r="AP41" i="1"/>
  <c r="AQ41" i="1" s="1"/>
  <c r="AS41" i="1" s="1"/>
  <c r="AV40" i="1" a="1"/>
  <c r="AV40" i="1" s="1"/>
  <c r="AU40" i="1" a="1"/>
  <c r="AU40" i="1" s="1"/>
  <c r="AT40" i="1"/>
  <c r="AW40" i="1" s="1"/>
  <c r="AR40" i="1"/>
  <c r="AP40" i="1"/>
  <c r="AQ40" i="1" s="1"/>
  <c r="AS40" i="1" s="1"/>
  <c r="AV39" i="1" a="1"/>
  <c r="AV39" i="1" s="1"/>
  <c r="AU39" i="1" a="1"/>
  <c r="AU39" i="1"/>
  <c r="AT39" i="1"/>
  <c r="AW39" i="1" s="1"/>
  <c r="AR39" i="1"/>
  <c r="AP39" i="1"/>
  <c r="AQ39" i="1" s="1"/>
  <c r="AS39" i="1" s="1"/>
  <c r="AV38" i="1" a="1"/>
  <c r="AV38" i="1" s="1"/>
  <c r="AU38" i="1" a="1"/>
  <c r="AU38" i="1" s="1"/>
  <c r="AW38" i="1" s="1"/>
  <c r="AT38" i="1"/>
  <c r="AR38" i="1"/>
  <c r="AP38" i="1"/>
  <c r="AQ38" i="1" s="1"/>
  <c r="AS38" i="1" s="1"/>
  <c r="AV37" i="1" a="1"/>
  <c r="AV37" i="1"/>
  <c r="AU37" i="1" a="1"/>
  <c r="AU37" i="1" s="1"/>
  <c r="AT37" i="1"/>
  <c r="AW37" i="1" s="1"/>
  <c r="AR37" i="1"/>
  <c r="AP37" i="1"/>
  <c r="AQ37" i="1" s="1"/>
  <c r="AS37" i="1" s="1"/>
  <c r="AV36" i="1" a="1"/>
  <c r="AV36" i="1" s="1"/>
  <c r="AU36" i="1" a="1"/>
  <c r="AU36" i="1" s="1"/>
  <c r="AT36" i="1"/>
  <c r="AR36" i="1"/>
  <c r="AP36" i="1"/>
  <c r="AQ36" i="1" s="1"/>
  <c r="AS36" i="1" s="1"/>
  <c r="AV35" i="1" a="1"/>
  <c r="AV35" i="1" s="1"/>
  <c r="AU35" i="1" a="1"/>
  <c r="AU35" i="1" s="1"/>
  <c r="AW35" i="1" s="1"/>
  <c r="AT35" i="1"/>
  <c r="AR35" i="1"/>
  <c r="AP35" i="1"/>
  <c r="AQ35" i="1" s="1"/>
  <c r="AS35" i="1" s="1"/>
  <c r="AV34" i="1" a="1"/>
  <c r="AV34" i="1"/>
  <c r="AU34" i="1" a="1"/>
  <c r="AU34" i="1" s="1"/>
  <c r="AT34" i="1"/>
  <c r="AW34" i="1" s="1"/>
  <c r="AR34" i="1"/>
  <c r="AP34" i="1"/>
  <c r="AQ34" i="1" s="1"/>
  <c r="AS34" i="1" s="1"/>
  <c r="AV33" i="1" a="1"/>
  <c r="AV33" i="1" s="1"/>
  <c r="AU33" i="1" a="1"/>
  <c r="AU33" i="1" s="1"/>
  <c r="AT33" i="1"/>
  <c r="AR33" i="1"/>
  <c r="AP33" i="1"/>
  <c r="AQ33" i="1" s="1"/>
  <c r="AS33" i="1" s="1"/>
  <c r="AV32" i="1" a="1"/>
  <c r="AV32" i="1"/>
  <c r="AU32" i="1" a="1"/>
  <c r="AU32" i="1" s="1"/>
  <c r="AT32" i="1"/>
  <c r="AW32" i="1" s="1"/>
  <c r="AR32" i="1"/>
  <c r="AP32" i="1"/>
  <c r="AQ32" i="1" s="1"/>
  <c r="AS32" i="1" s="1"/>
  <c r="AV31" i="1" a="1"/>
  <c r="AV31" i="1" s="1"/>
  <c r="AU31" i="1" a="1"/>
  <c r="AU31" i="1"/>
  <c r="AT31" i="1"/>
  <c r="AW31" i="1" s="1"/>
  <c r="AR31" i="1"/>
  <c r="AP31" i="1"/>
  <c r="AQ31" i="1" s="1"/>
  <c r="AS31" i="1" s="1"/>
  <c r="AV30" i="1" a="1"/>
  <c r="AV30" i="1" s="1"/>
  <c r="AU30" i="1" a="1"/>
  <c r="AU30" i="1"/>
  <c r="AT30" i="1"/>
  <c r="AW30" i="1" s="1"/>
  <c r="AR30" i="1"/>
  <c r="AP30" i="1"/>
  <c r="AQ30" i="1" s="1"/>
  <c r="AS30" i="1" s="1"/>
  <c r="AV29" i="1" a="1"/>
  <c r="AV29" i="1" s="1"/>
  <c r="AU29" i="1" a="1"/>
  <c r="AU29" i="1" s="1"/>
  <c r="AW29" i="1" s="1"/>
  <c r="AT29" i="1"/>
  <c r="AR29" i="1"/>
  <c r="AP29" i="1"/>
  <c r="AQ29" i="1" s="1"/>
  <c r="AS29" i="1" s="1"/>
  <c r="AV28" i="1" a="1"/>
  <c r="AV28" i="1" s="1"/>
  <c r="AU28" i="1" a="1"/>
  <c r="AU28" i="1"/>
  <c r="AT28" i="1"/>
  <c r="AW28" i="1" s="1"/>
  <c r="AR28" i="1"/>
  <c r="AP28" i="1"/>
  <c r="AQ28" i="1" s="1"/>
  <c r="AS28" i="1" s="1"/>
  <c r="AV27" i="1" a="1"/>
  <c r="AV27" i="1" s="1"/>
  <c r="AU27" i="1" a="1"/>
  <c r="AU27" i="1" s="1"/>
  <c r="AT27" i="1"/>
  <c r="AR27" i="1"/>
  <c r="AP27" i="1"/>
  <c r="AQ27" i="1" s="1"/>
  <c r="AS27" i="1" s="1"/>
  <c r="AV26" i="1" a="1"/>
  <c r="AV26" i="1"/>
  <c r="AU26" i="1" a="1"/>
  <c r="AU26" i="1" s="1"/>
  <c r="AT26" i="1"/>
  <c r="AW26" i="1" s="1"/>
  <c r="AR26" i="1"/>
  <c r="AP26" i="1"/>
  <c r="AQ26" i="1" s="1"/>
  <c r="AS26" i="1" s="1"/>
  <c r="AV25" i="1" a="1"/>
  <c r="AV25" i="1" s="1"/>
  <c r="AU25" i="1" a="1"/>
  <c r="AU25" i="1" s="1"/>
  <c r="AT25" i="1"/>
  <c r="AW25" i="1" s="1"/>
  <c r="AR25" i="1"/>
  <c r="AP25" i="1"/>
  <c r="AQ25" i="1" s="1"/>
  <c r="AS25" i="1" s="1"/>
  <c r="AV24" i="1" a="1"/>
  <c r="AV24" i="1" s="1"/>
  <c r="AU24" i="1" a="1"/>
  <c r="AU24" i="1" s="1"/>
  <c r="AT24" i="1"/>
  <c r="AW24" i="1" s="1"/>
  <c r="AR24" i="1"/>
  <c r="AP24" i="1"/>
  <c r="AQ24" i="1" s="1"/>
  <c r="AS24" i="1" s="1"/>
  <c r="AV23" i="1" a="1"/>
  <c r="AV23" i="1" s="1"/>
  <c r="AU23" i="1" a="1"/>
  <c r="AU23" i="1" s="1"/>
  <c r="AT23" i="1"/>
  <c r="AW23" i="1" s="1"/>
  <c r="AR23" i="1"/>
  <c r="AP23" i="1"/>
  <c r="AQ23" i="1" s="1"/>
  <c r="AS23" i="1" s="1"/>
  <c r="AW22" i="1"/>
  <c r="AV22" i="1" a="1"/>
  <c r="AV22" i="1" s="1"/>
  <c r="AU22" i="1" a="1"/>
  <c r="AU22" i="1"/>
  <c r="AT22" i="1"/>
  <c r="AR22" i="1"/>
  <c r="AP22" i="1"/>
  <c r="AQ22" i="1" s="1"/>
  <c r="AS22" i="1" s="1"/>
  <c r="AV21" i="1" a="1"/>
  <c r="AV21" i="1" s="1"/>
  <c r="AU21" i="1" a="1"/>
  <c r="AU21" i="1" s="1"/>
  <c r="AT21" i="1"/>
  <c r="AW21" i="1" s="1"/>
  <c r="AR21" i="1"/>
  <c r="AP21" i="1"/>
  <c r="AQ21" i="1" s="1"/>
  <c r="AS21" i="1" s="1"/>
  <c r="AV20" i="1" a="1"/>
  <c r="AV20" i="1" s="1"/>
  <c r="AU20" i="1" a="1"/>
  <c r="AU20" i="1" s="1"/>
  <c r="AT20" i="1"/>
  <c r="AW20" i="1" s="1"/>
  <c r="AR20" i="1"/>
  <c r="AP20" i="1"/>
  <c r="AQ20" i="1" s="1"/>
  <c r="AS20" i="1" s="1"/>
  <c r="AV19" i="1" a="1"/>
  <c r="AV19" i="1" s="1"/>
  <c r="AU19" i="1" a="1"/>
  <c r="AU19" i="1" s="1"/>
  <c r="AW19" i="1" s="1"/>
  <c r="AT19" i="1"/>
  <c r="AR19" i="1"/>
  <c r="AP19" i="1"/>
  <c r="AQ19" i="1" s="1"/>
  <c r="AS19" i="1" s="1"/>
  <c r="AV18" i="1" a="1"/>
  <c r="AV18" i="1"/>
  <c r="AU18" i="1" a="1"/>
  <c r="AU18" i="1"/>
  <c r="AT18" i="1"/>
  <c r="AW18" i="1" s="1"/>
  <c r="AR18" i="1"/>
  <c r="AP18" i="1"/>
  <c r="AQ18" i="1" s="1"/>
  <c r="AS18" i="1" s="1"/>
  <c r="AV17" i="1" a="1"/>
  <c r="AV17" i="1"/>
  <c r="AU17" i="1" a="1"/>
  <c r="AU17" i="1" s="1"/>
  <c r="AT17" i="1"/>
  <c r="AW17" i="1" s="1"/>
  <c r="AR17" i="1"/>
  <c r="AP17" i="1"/>
  <c r="AQ17" i="1" s="1"/>
  <c r="AS17" i="1" s="1"/>
  <c r="AV16" i="1" a="1"/>
  <c r="AV16" i="1" s="1"/>
  <c r="AU16" i="1" a="1"/>
  <c r="AU16" i="1" s="1"/>
  <c r="AT16" i="1"/>
  <c r="AW16" i="1" s="1"/>
  <c r="AR16" i="1"/>
  <c r="AP16" i="1"/>
  <c r="AQ16" i="1" s="1"/>
  <c r="AS16" i="1" s="1"/>
  <c r="AV15" i="1" a="1"/>
  <c r="AV15" i="1"/>
  <c r="AU15" i="1" a="1"/>
  <c r="AU15" i="1"/>
  <c r="AT15" i="1"/>
  <c r="AW15" i="1" s="1"/>
  <c r="AR15" i="1"/>
  <c r="AP15" i="1"/>
  <c r="AQ15" i="1" s="1"/>
  <c r="AS15" i="1" s="1"/>
  <c r="AV14" i="1" a="1"/>
  <c r="AV14" i="1" s="1"/>
  <c r="AU14" i="1" a="1"/>
  <c r="AU14" i="1" s="1"/>
  <c r="AW14" i="1" s="1"/>
  <c r="AT14" i="1"/>
  <c r="AR14" i="1"/>
  <c r="AP14" i="1"/>
  <c r="AQ14" i="1" s="1"/>
  <c r="AS14" i="1" s="1"/>
  <c r="AV13" i="1" a="1"/>
  <c r="AV13" i="1" s="1"/>
  <c r="AU13" i="1" a="1"/>
  <c r="AU13" i="1"/>
  <c r="AT13" i="1"/>
  <c r="AW13" i="1" s="1"/>
  <c r="AR13" i="1"/>
  <c r="AP13" i="1"/>
  <c r="AQ13" i="1" s="1"/>
  <c r="AS13" i="1" s="1"/>
  <c r="AV12" i="1" a="1"/>
  <c r="AV12" i="1" s="1"/>
  <c r="AU12" i="1" a="1"/>
  <c r="AU12" i="1" s="1"/>
  <c r="AT12" i="1"/>
  <c r="AW12" i="1" s="1"/>
  <c r="AR12" i="1"/>
  <c r="AP12" i="1"/>
  <c r="AQ12" i="1" s="1"/>
  <c r="AS12" i="1" s="1"/>
  <c r="AV11" i="1" a="1"/>
  <c r="AV11" i="1" s="1"/>
  <c r="AU11" i="1" a="1"/>
  <c r="AU11" i="1" s="1"/>
  <c r="AW11" i="1" s="1"/>
  <c r="AT11" i="1"/>
  <c r="AR11" i="1"/>
  <c r="AP11" i="1"/>
  <c r="AQ11" i="1" s="1"/>
  <c r="AS11" i="1" s="1"/>
  <c r="AV10" i="1" a="1"/>
  <c r="AV10" i="1" s="1"/>
  <c r="AU10" i="1" a="1"/>
  <c r="AU10" i="1" s="1"/>
  <c r="AT10" i="1"/>
  <c r="AR10" i="1"/>
  <c r="AP10" i="1"/>
  <c r="AQ10" i="1" s="1"/>
  <c r="AS10" i="1" s="1"/>
  <c r="AV9" i="1" a="1"/>
  <c r="AV9" i="1"/>
  <c r="AU9" i="1" a="1"/>
  <c r="AU9" i="1" s="1"/>
  <c r="AT9" i="1"/>
  <c r="AW9" i="1" s="1"/>
  <c r="AR9" i="1"/>
  <c r="AP9" i="1"/>
  <c r="AQ9" i="1" s="1"/>
  <c r="AS9" i="1" s="1"/>
  <c r="AV8" i="1" a="1"/>
  <c r="AV8" i="1" s="1"/>
  <c r="AU8" i="1" a="1"/>
  <c r="AU8" i="1" s="1"/>
  <c r="AT8" i="1"/>
  <c r="AW8" i="1" s="1"/>
  <c r="AR8" i="1"/>
  <c r="AP8" i="1"/>
  <c r="AQ8" i="1" s="1"/>
  <c r="AS8" i="1" s="1"/>
  <c r="AV7" i="1" a="1"/>
  <c r="AV7" i="1" s="1"/>
  <c r="AU7" i="1" a="1"/>
  <c r="AU7" i="1" s="1"/>
  <c r="AT7" i="1"/>
  <c r="AW7" i="1" s="1"/>
  <c r="AR7" i="1"/>
  <c r="AP7" i="1"/>
  <c r="AQ7" i="1" s="1"/>
  <c r="AS7" i="1" s="1"/>
  <c r="AV6" i="1" a="1"/>
  <c r="AV6" i="1" s="1"/>
  <c r="AU6" i="1" a="1"/>
  <c r="AU6" i="1" s="1"/>
  <c r="AW6" i="1" s="1"/>
  <c r="AT6" i="1"/>
  <c r="AR6" i="1"/>
  <c r="AP6" i="1"/>
  <c r="AQ6" i="1" s="1"/>
  <c r="AS6" i="1" s="1"/>
  <c r="AV5" i="1" a="1"/>
  <c r="AV5" i="1"/>
  <c r="AU5" i="1" a="1"/>
  <c r="AU5" i="1" s="1"/>
  <c r="AT5" i="1"/>
  <c r="AW5" i="1" s="1"/>
  <c r="AR5" i="1"/>
  <c r="AP5" i="1"/>
  <c r="AQ5" i="1" s="1"/>
  <c r="AS5" i="1" s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AP2" i="1" s="1"/>
  <c r="I2" i="1"/>
  <c r="D2" i="1"/>
  <c r="AW27" i="1" l="1"/>
  <c r="AW196" i="1"/>
  <c r="AW96" i="1"/>
  <c r="AW251" i="1"/>
  <c r="AW283" i="1"/>
  <c r="AW176" i="1"/>
  <c r="AW177" i="1"/>
  <c r="AW144" i="1"/>
  <c r="AW44" i="1"/>
  <c r="AW112" i="1"/>
  <c r="AW101" i="1"/>
  <c r="AW168" i="1"/>
  <c r="AW256" i="1"/>
  <c r="AW10" i="1"/>
  <c r="AW33" i="1"/>
  <c r="AW113" i="1"/>
  <c r="AW204" i="1"/>
  <c r="AW149" i="1"/>
  <c r="AW226" i="1"/>
  <c r="AW248" i="1"/>
  <c r="AW183" i="1"/>
  <c r="AW194" i="1"/>
  <c r="AW36" i="1"/>
  <c r="AW57" i="1"/>
</calcChain>
</file>

<file path=xl/sharedStrings.xml><?xml version="1.0" encoding="utf-8"?>
<sst xmlns="http://schemas.openxmlformats.org/spreadsheetml/2006/main" count="3701" uniqueCount="1289">
  <si>
    <t>VARIABLE</t>
  </si>
  <si>
    <t>TEMPERATURA MAXIMA (°C)</t>
  </si>
  <si>
    <t>MES</t>
  </si>
  <si>
    <t>AÑO</t>
  </si>
  <si>
    <t>DIAS</t>
  </si>
  <si>
    <t>Máximo</t>
  </si>
  <si>
    <t>CODIGO</t>
  </si>
  <si>
    <t>ESTACION</t>
  </si>
  <si>
    <t>AREA_OP</t>
  </si>
  <si>
    <t>LON</t>
  </si>
  <si>
    <t>LAT</t>
  </si>
  <si>
    <t>ELEV</t>
  </si>
  <si>
    <t>COD_DPTO</t>
  </si>
  <si>
    <t>COD_MUNICIPIO</t>
  </si>
  <si>
    <t>DEPARTAMENTO</t>
  </si>
  <si>
    <t>MUNICIPIO</t>
  </si>
  <si>
    <t>NUM_DATOS</t>
  </si>
  <si>
    <t>MEDIA_MENSUAL</t>
  </si>
  <si>
    <t>MEDIA_MULTIANUAL</t>
  </si>
  <si>
    <t>ANOMALIA</t>
  </si>
  <si>
    <t>MAX_MES</t>
  </si>
  <si>
    <t>MAX_HISTORICO</t>
  </si>
  <si>
    <t>FECHA</t>
  </si>
  <si>
    <t>DIFERENCIA</t>
  </si>
  <si>
    <t>Aeropuerto Sesquicentenario</t>
  </si>
  <si>
    <t>Grupo Observación y Monitoreo</t>
  </si>
  <si>
    <t>Archipiélago de San Andres, Providencia y Santa Catalina</t>
  </si>
  <si>
    <t>Isla de San Andrés</t>
  </si>
  <si>
    <t>Aeropuerto El Embrujo</t>
  </si>
  <si>
    <t>Isla de Providencia</t>
  </si>
  <si>
    <t>Aeropuerto Simón Bolívar</t>
  </si>
  <si>
    <t>Magdalena</t>
  </si>
  <si>
    <t>Santa Marta</t>
  </si>
  <si>
    <t>Aeropuerto Rafael Nuñez</t>
  </si>
  <si>
    <t>Bolívar</t>
  </si>
  <si>
    <t>Cartagena de Indias</t>
  </si>
  <si>
    <t xml:space="preserve">Aeropuerto Ernesto Cortissoz - AUT </t>
  </si>
  <si>
    <t>Atlántico</t>
  </si>
  <si>
    <t>Soledad</t>
  </si>
  <si>
    <t xml:space="preserve">Aeropuerto Almirante Padilla </t>
  </si>
  <si>
    <t>La Guajira</t>
  </si>
  <si>
    <t>Riohacha</t>
  </si>
  <si>
    <t>Aeropuerto Alfonso López</t>
  </si>
  <si>
    <t>Cesar</t>
  </si>
  <si>
    <t>Valledupar</t>
  </si>
  <si>
    <t>Aeropuerto Los Garzones</t>
  </si>
  <si>
    <t>Córdoba</t>
  </si>
  <si>
    <t>Montería</t>
  </si>
  <si>
    <t>Aeropuerto Yariguies</t>
  </si>
  <si>
    <t>Santander</t>
  </si>
  <si>
    <t>Barrancabermeja</t>
  </si>
  <si>
    <t>Aeropuerto Palonegro</t>
  </si>
  <si>
    <t>Lebrija</t>
  </si>
  <si>
    <t>Aeropuerto Camilo Daza</t>
  </si>
  <si>
    <t>Norte de Santander</t>
  </si>
  <si>
    <t>Cúcuta</t>
  </si>
  <si>
    <t>Aeropuerto Los Cedros</t>
  </si>
  <si>
    <t>Antioquia</t>
  </si>
  <si>
    <t>Carepa</t>
  </si>
  <si>
    <t xml:space="preserve">Aeropuerto Olaya Herrera - AUT </t>
  </si>
  <si>
    <t>Medellín</t>
  </si>
  <si>
    <t xml:space="preserve">Aeropuerto José María Córdova - AUT </t>
  </si>
  <si>
    <t>Rionegro</t>
  </si>
  <si>
    <t>Aeropuerto Matecaña</t>
  </si>
  <si>
    <t>Risaralda</t>
  </si>
  <si>
    <t>Pereira</t>
  </si>
  <si>
    <t xml:space="preserve">Aeropuerto El Edén - AUT </t>
  </si>
  <si>
    <t>Quindío</t>
  </si>
  <si>
    <t xml:space="preserve">Armenia </t>
  </si>
  <si>
    <t>Aeropuerto Perales</t>
  </si>
  <si>
    <t>Tolima</t>
  </si>
  <si>
    <t>Ibagué</t>
  </si>
  <si>
    <t xml:space="preserve">Aeropuerto El Dorado Catam - AUT </t>
  </si>
  <si>
    <t>Cundinamarca</t>
  </si>
  <si>
    <t>Bogotá</t>
  </si>
  <si>
    <t>Aeropuerto Alfonso Bonilla</t>
  </si>
  <si>
    <t>Valle del Cauca</t>
  </si>
  <si>
    <t>Palmira</t>
  </si>
  <si>
    <t>Aeropuerto Benito Salas</t>
  </si>
  <si>
    <t>Huila</t>
  </si>
  <si>
    <t>Neiva</t>
  </si>
  <si>
    <t>Aeropuerto Antonio Nariño</t>
  </si>
  <si>
    <t>Nariño</t>
  </si>
  <si>
    <t>Chachaguí</t>
  </si>
  <si>
    <t xml:space="preserve">Aeropuerto San Luis - AUT </t>
  </si>
  <si>
    <t>Aldana</t>
  </si>
  <si>
    <t>Aeropuerto El Caraño</t>
  </si>
  <si>
    <t>Chocó</t>
  </si>
  <si>
    <t>Quibdó</t>
  </si>
  <si>
    <t>Aeropuerto Santiago Pérez</t>
  </si>
  <si>
    <t>Arauca</t>
  </si>
  <si>
    <t>Aeropuerto Puerto Carreño</t>
  </si>
  <si>
    <t>Vichada</t>
  </si>
  <si>
    <t>Puerto Carreño</t>
  </si>
  <si>
    <t>Aeropuerto Vanguardia</t>
  </si>
  <si>
    <t>Meta</t>
  </si>
  <si>
    <t>Villavicencio</t>
  </si>
  <si>
    <t>Aeropuerto Vásquez Cobo</t>
  </si>
  <si>
    <t>Amazonas</t>
  </si>
  <si>
    <t>Leticia</t>
  </si>
  <si>
    <t>Alejandria</t>
  </si>
  <si>
    <t>Area Operativa 01 - Antioquia-Chocó</t>
  </si>
  <si>
    <t>Alejandría</t>
  </si>
  <si>
    <t>El Penol</t>
  </si>
  <si>
    <t>Peñol</t>
  </si>
  <si>
    <t>Granja Experimental El Nus</t>
  </si>
  <si>
    <t>San Roque</t>
  </si>
  <si>
    <t>Granja La Nacional</t>
  </si>
  <si>
    <t>Támesis</t>
  </si>
  <si>
    <t>Hacienda Tunez</t>
  </si>
  <si>
    <t>Fredonia</t>
  </si>
  <si>
    <t>Ita Andes</t>
  </si>
  <si>
    <t>Andes</t>
  </si>
  <si>
    <t>La Aldea</t>
  </si>
  <si>
    <t>La Salada</t>
  </si>
  <si>
    <t>Caldas</t>
  </si>
  <si>
    <t>Mesopotamia</t>
  </si>
  <si>
    <t>La Unión</t>
  </si>
  <si>
    <t>San Francisco</t>
  </si>
  <si>
    <t>Tulio Ospina</t>
  </si>
  <si>
    <t>Bello</t>
  </si>
  <si>
    <t>Uniban</t>
  </si>
  <si>
    <t>Apartadó</t>
  </si>
  <si>
    <t>Urrao</t>
  </si>
  <si>
    <t>Aeropuerto Rafael Barvo</t>
  </si>
  <si>
    <t>Area Operativa 02 - Atlántico-Bolivar-Sucre</t>
  </si>
  <si>
    <t>Sucre</t>
  </si>
  <si>
    <t>Corozal</t>
  </si>
  <si>
    <t>Arboletes</t>
  </si>
  <si>
    <t>Cañaveral</t>
  </si>
  <si>
    <t>Turbaco</t>
  </si>
  <si>
    <t>Chalan</t>
  </si>
  <si>
    <t>Chalán</t>
  </si>
  <si>
    <t>Chima</t>
  </si>
  <si>
    <t>Chimá</t>
  </si>
  <si>
    <t>Chinu - AUT</t>
  </si>
  <si>
    <t>Chinú</t>
  </si>
  <si>
    <t>Colomboy</t>
  </si>
  <si>
    <t>Sahagún</t>
  </si>
  <si>
    <t>Cristo Rey  - AUT</t>
  </si>
  <si>
    <t>Puerto Escondido</t>
  </si>
  <si>
    <t>Cuba Hacienda</t>
  </si>
  <si>
    <t>Montelíbano</t>
  </si>
  <si>
    <t>El Guamo - AUT</t>
  </si>
  <si>
    <t>El Guamo</t>
  </si>
  <si>
    <t>El Salado</t>
  </si>
  <si>
    <t>Ciénaga De Oro</t>
  </si>
  <si>
    <t>La Doctrina</t>
  </si>
  <si>
    <t>Lorica</t>
  </si>
  <si>
    <t>Majagual - AUT</t>
  </si>
  <si>
    <t>Majagual</t>
  </si>
  <si>
    <t>Mompos</t>
  </si>
  <si>
    <t>Santa Cruz De Mompox</t>
  </si>
  <si>
    <t>Normal Manati  - AUT</t>
  </si>
  <si>
    <t>Manatí</t>
  </si>
  <si>
    <t>Nueva Colombia AUT</t>
  </si>
  <si>
    <t>Nueva Florida</t>
  </si>
  <si>
    <t>María La Baja</t>
  </si>
  <si>
    <t>Pinillos</t>
  </si>
  <si>
    <t>Piojo</t>
  </si>
  <si>
    <t>Piojó</t>
  </si>
  <si>
    <t>Planeta Rica  - AUT</t>
  </si>
  <si>
    <t>Planeta Rica</t>
  </si>
  <si>
    <t>Presa Ay Grande</t>
  </si>
  <si>
    <t>Puerto Colombia</t>
  </si>
  <si>
    <t>Represa Urra</t>
  </si>
  <si>
    <t>Tierralta</t>
  </si>
  <si>
    <t>San Benito - AUT</t>
  </si>
  <si>
    <t>San Benito Abad</t>
  </si>
  <si>
    <t>San Bernardo Del Viento</t>
  </si>
  <si>
    <t>San Estanislao</t>
  </si>
  <si>
    <t>San Juan De Uraba</t>
  </si>
  <si>
    <t>San Juan De Urabá</t>
  </si>
  <si>
    <t>San Pablo</t>
  </si>
  <si>
    <t>San Pedrito Alerta</t>
  </si>
  <si>
    <t>Suan</t>
  </si>
  <si>
    <t>Sincerin  - AUT</t>
  </si>
  <si>
    <t>Arjona</t>
  </si>
  <si>
    <t>Unisucre AUT</t>
  </si>
  <si>
    <t>Sampués</t>
  </si>
  <si>
    <t>Cumaribo</t>
  </si>
  <si>
    <t>Area Operativa 03 - Meta-Guaviare-Guainía</t>
  </si>
  <si>
    <t>El Japon</t>
  </si>
  <si>
    <t>Paratebueno</t>
  </si>
  <si>
    <t>El Trueno</t>
  </si>
  <si>
    <t>Guaviare</t>
  </si>
  <si>
    <t>El Retorno</t>
  </si>
  <si>
    <t>Guaicaramo</t>
  </si>
  <si>
    <t>Barranca De Upía</t>
  </si>
  <si>
    <t>Hacienda La Cabaña</t>
  </si>
  <si>
    <t>Cumaral</t>
  </si>
  <si>
    <t>Hacienda Las Margaritas</t>
  </si>
  <si>
    <t>Puerto López</t>
  </si>
  <si>
    <t>Huerta La Grande</t>
  </si>
  <si>
    <t>Casanare</t>
  </si>
  <si>
    <t>Villanueva</t>
  </si>
  <si>
    <t>La Holanda</t>
  </si>
  <si>
    <t>Granada</t>
  </si>
  <si>
    <t>La Libertad - AUT</t>
  </si>
  <si>
    <t>La Macarena</t>
  </si>
  <si>
    <t>Las Gaviotas</t>
  </si>
  <si>
    <t>Mapiripana</t>
  </si>
  <si>
    <t>Guainía</t>
  </si>
  <si>
    <t>Barrancominas</t>
  </si>
  <si>
    <t>Mesetas</t>
  </si>
  <si>
    <t>Mitu</t>
  </si>
  <si>
    <t>Vaupés</t>
  </si>
  <si>
    <t>Mitú</t>
  </si>
  <si>
    <t>Modulos - AUT</t>
  </si>
  <si>
    <t>Orocué</t>
  </si>
  <si>
    <t>Morichal</t>
  </si>
  <si>
    <t>San Carlos De Guaroa</t>
  </si>
  <si>
    <t>Puente Lleras - AUT</t>
  </si>
  <si>
    <t>Puerto Inirida - AUT</t>
  </si>
  <si>
    <t>Inírida</t>
  </si>
  <si>
    <t>Puerto Lopez</t>
  </si>
  <si>
    <t>San Jose Del Guaviare</t>
  </si>
  <si>
    <t>San José Del Guaviare</t>
  </si>
  <si>
    <t>Unillanos</t>
  </si>
  <si>
    <t>Altamira</t>
  </si>
  <si>
    <t>Area Operativa 04 - Huila-Caquetá</t>
  </si>
  <si>
    <t>Altamira El Grifo AUT</t>
  </si>
  <si>
    <t>Anchique</t>
  </si>
  <si>
    <t>Natagaima</t>
  </si>
  <si>
    <t>Araracuara</t>
  </si>
  <si>
    <t>Caquetá</t>
  </si>
  <si>
    <t>Solano</t>
  </si>
  <si>
    <t>Palacio-Vegalarga</t>
  </si>
  <si>
    <t>Parque Arqueologico - AUT</t>
  </si>
  <si>
    <t>San Agustín</t>
  </si>
  <si>
    <t>San Alfonso</t>
  </si>
  <si>
    <t>Villavieja</t>
  </si>
  <si>
    <t>San Jose De Fragua</t>
  </si>
  <si>
    <t>San José Del Fragua</t>
  </si>
  <si>
    <t>Santa Ana - AUT</t>
  </si>
  <si>
    <t>Colombia</t>
  </si>
  <si>
    <t>Santa Leticia</t>
  </si>
  <si>
    <t>Cauca</t>
  </si>
  <si>
    <t>Inzá</t>
  </si>
  <si>
    <t>Valparaiso</t>
  </si>
  <si>
    <t>Valparaíso</t>
  </si>
  <si>
    <t>Zuluaga AUT</t>
  </si>
  <si>
    <t>Garzón</t>
  </si>
  <si>
    <t>Aeropuerto Puerto Bolivar  - AUT</t>
  </si>
  <si>
    <t>Area Operativa 05 - Magdalena-Cesar-Guajira-San Andrés</t>
  </si>
  <si>
    <t>Uribia</t>
  </si>
  <si>
    <t>El Callao</t>
  </si>
  <si>
    <t>Escuela Agricola Carraipia  - AUT</t>
  </si>
  <si>
    <t>Maicao</t>
  </si>
  <si>
    <t>La Mina Cerrejon  - AUT</t>
  </si>
  <si>
    <t>Albania</t>
  </si>
  <si>
    <t>Los Alamos - AUT</t>
  </si>
  <si>
    <t>San Sebastián De Buenavista</t>
  </si>
  <si>
    <t>Manaure</t>
  </si>
  <si>
    <t>Matitas</t>
  </si>
  <si>
    <t>Nazareth</t>
  </si>
  <si>
    <t>Urumita AUT</t>
  </si>
  <si>
    <t>Urumita</t>
  </si>
  <si>
    <t>Villa Rosa</t>
  </si>
  <si>
    <t>Colegio Agropecuario Pailitas</t>
  </si>
  <si>
    <t>Pailitas</t>
  </si>
  <si>
    <t xml:space="preserve">Aeropuerto Alberto Lleras Camargo </t>
  </si>
  <si>
    <t>Area Operativa 06 - Boyacá-Casanare-Vichada</t>
  </si>
  <si>
    <t>Boyacá</t>
  </si>
  <si>
    <t>Sogamoso</t>
  </si>
  <si>
    <t>Aeropuerto Furatena  - AUT</t>
  </si>
  <si>
    <t>Quípama</t>
  </si>
  <si>
    <t>Aeropuerto Yopal - AUT</t>
  </si>
  <si>
    <t>Yopal</t>
  </si>
  <si>
    <t>Aguazul</t>
  </si>
  <si>
    <t>El Banco</t>
  </si>
  <si>
    <t>Pore</t>
  </si>
  <si>
    <t>Beteitiva</t>
  </si>
  <si>
    <t>Betéitiva</t>
  </si>
  <si>
    <t>Boavita</t>
  </si>
  <si>
    <t>Buenavista</t>
  </si>
  <si>
    <t>Campohermoso</t>
  </si>
  <si>
    <t>Capitanejo</t>
  </si>
  <si>
    <t>Cerinza</t>
  </si>
  <si>
    <t>Chiscas</t>
  </si>
  <si>
    <t>Chita  - AUT</t>
  </si>
  <si>
    <t>Chita</t>
  </si>
  <si>
    <t xml:space="preserve">La Copa </t>
  </si>
  <si>
    <t>Toca</t>
  </si>
  <si>
    <t>Corinto</t>
  </si>
  <si>
    <t>Pajarito</t>
  </si>
  <si>
    <t>Duitama</t>
  </si>
  <si>
    <t xml:space="preserve">El Cocuy </t>
  </si>
  <si>
    <t>El Cocuy</t>
  </si>
  <si>
    <t>Guican</t>
  </si>
  <si>
    <t>Güicán De La Sierra</t>
  </si>
  <si>
    <t>Institucion Agricola Macanal</t>
  </si>
  <si>
    <t>Macanal</t>
  </si>
  <si>
    <t>Institucion Agricola Santa Sofia</t>
  </si>
  <si>
    <t>Santa Sofía</t>
  </si>
  <si>
    <t>La Copa</t>
  </si>
  <si>
    <t>Nuevo Colon</t>
  </si>
  <si>
    <t>Nuevo Colón</t>
  </si>
  <si>
    <t>Paz De Ariporo</t>
  </si>
  <si>
    <t>Rondon</t>
  </si>
  <si>
    <t>Rondón</t>
  </si>
  <si>
    <t>Saboya La Granja</t>
  </si>
  <si>
    <t>Saboyá</t>
  </si>
  <si>
    <t>Surbata Bonza</t>
  </si>
  <si>
    <t>Sutatenza</t>
  </si>
  <si>
    <t>Tamara - AUT</t>
  </si>
  <si>
    <t>Támara</t>
  </si>
  <si>
    <t>Tame</t>
  </si>
  <si>
    <t>Tauramena</t>
  </si>
  <si>
    <t>Trinidad - AUT</t>
  </si>
  <si>
    <t>Trinidad</t>
  </si>
  <si>
    <t>Tunguavita - AUT</t>
  </si>
  <si>
    <t>Paipa</t>
  </si>
  <si>
    <t>U P T C</t>
  </si>
  <si>
    <t>Tunja</t>
  </si>
  <si>
    <t>Villa Carmen</t>
  </si>
  <si>
    <t>Samacá</t>
  </si>
  <si>
    <t>Villa De Leiva  - AUT</t>
  </si>
  <si>
    <t>Villa De Leyva</t>
  </si>
  <si>
    <t>Villa Luisa</t>
  </si>
  <si>
    <t>Ramiriquí</t>
  </si>
  <si>
    <t>Vista Hermosa</t>
  </si>
  <si>
    <t>El Vivero</t>
  </si>
  <si>
    <t>Miraflores</t>
  </si>
  <si>
    <t>Acueducto Mocoa - AUT</t>
  </si>
  <si>
    <t>Area Operativa 07 - Nariño-Putumayo</t>
  </si>
  <si>
    <t>Putumayo</t>
  </si>
  <si>
    <t>Mocoa</t>
  </si>
  <si>
    <t>Aeropuerto Guapi - AUT</t>
  </si>
  <si>
    <t>Guapi</t>
  </si>
  <si>
    <t>Barbacoas</t>
  </si>
  <si>
    <t>Bolivar</t>
  </si>
  <si>
    <t>Bombona</t>
  </si>
  <si>
    <t>Consacá</t>
  </si>
  <si>
    <t>Botana - AUT</t>
  </si>
  <si>
    <t>Pasto</t>
  </si>
  <si>
    <t>El Comun</t>
  </si>
  <si>
    <t>Pupiales</t>
  </si>
  <si>
    <t>El Encano - AUT</t>
  </si>
  <si>
    <t>El Paraiso - AUT</t>
  </si>
  <si>
    <t>Túquerres</t>
  </si>
  <si>
    <t>Funes</t>
  </si>
  <si>
    <t>Granja El Mira - - AUT</t>
  </si>
  <si>
    <t>San Andrés De Tumaco</t>
  </si>
  <si>
    <t>Granja Experimental Universidad De Nariño</t>
  </si>
  <si>
    <t>Mercaderes</t>
  </si>
  <si>
    <t>La Sierra - AUT</t>
  </si>
  <si>
    <t>La Sierra</t>
  </si>
  <si>
    <t>Los Milagros</t>
  </si>
  <si>
    <t>Michoacan</t>
  </si>
  <si>
    <t>Colón</t>
  </si>
  <si>
    <t>Monopamba</t>
  </si>
  <si>
    <t>Puerres</t>
  </si>
  <si>
    <t>Obonuco</t>
  </si>
  <si>
    <t>Paispamba</t>
  </si>
  <si>
    <t>Sotará Paispamba</t>
  </si>
  <si>
    <t>Puerto Leguizamo</t>
  </si>
  <si>
    <t>Puerto Leguízamo</t>
  </si>
  <si>
    <t>Puerto Ospina</t>
  </si>
  <si>
    <t>Puerto Umbria</t>
  </si>
  <si>
    <t>Villagarzón</t>
  </si>
  <si>
    <t>San Bernardo</t>
  </si>
  <si>
    <t>Sindagua</t>
  </si>
  <si>
    <t>Tangua</t>
  </si>
  <si>
    <t>Taminango</t>
  </si>
  <si>
    <t>Tanama</t>
  </si>
  <si>
    <t>Samaniego</t>
  </si>
  <si>
    <t>Valencia</t>
  </si>
  <si>
    <t>San Sebastián</t>
  </si>
  <si>
    <t>Abrego Centro Admo</t>
  </si>
  <si>
    <t>Area Operativa 08 - Santanderes-Arauca</t>
  </si>
  <si>
    <t>Norte De Santander</t>
  </si>
  <si>
    <t>Ábrego</t>
  </si>
  <si>
    <t>Aeropuerto Aguas Claras</t>
  </si>
  <si>
    <t>Ocaña</t>
  </si>
  <si>
    <t>Berlin</t>
  </si>
  <si>
    <t>Tona</t>
  </si>
  <si>
    <t>Campo Capote</t>
  </si>
  <si>
    <t>Puerto Parra</t>
  </si>
  <si>
    <t>Carare</t>
  </si>
  <si>
    <t>Carmen De Tonchala</t>
  </si>
  <si>
    <t>San José De Cúcuta</t>
  </si>
  <si>
    <t>Cimitarra</t>
  </si>
  <si>
    <t>Cinera-Villa Olga AUT</t>
  </si>
  <si>
    <t>Colegio Cooperativo</t>
  </si>
  <si>
    <t>El Carmen</t>
  </si>
  <si>
    <t>El Carmen De Chucurí</t>
  </si>
  <si>
    <t>El Centro</t>
  </si>
  <si>
    <t>El Cucharo</t>
  </si>
  <si>
    <t>Pinchote</t>
  </si>
  <si>
    <t>El Palmar</t>
  </si>
  <si>
    <t>Palmar</t>
  </si>
  <si>
    <t>El Volcan</t>
  </si>
  <si>
    <t>Cerrito</t>
  </si>
  <si>
    <t>Escuela Agricola Cachira</t>
  </si>
  <si>
    <t>Cáchira</t>
  </si>
  <si>
    <t>Escuela Agricola Mogotes</t>
  </si>
  <si>
    <t>Mogotes</t>
  </si>
  <si>
    <t>Iser Pamplona</t>
  </si>
  <si>
    <t>Pamplona</t>
  </si>
  <si>
    <t>La Gloria</t>
  </si>
  <si>
    <t>La Laja</t>
  </si>
  <si>
    <t>Guadalupe</t>
  </si>
  <si>
    <t>La Mata</t>
  </si>
  <si>
    <t>La Playa</t>
  </si>
  <si>
    <t>Llano Grande  - AUT</t>
  </si>
  <si>
    <t>Girón</t>
  </si>
  <si>
    <t>Ragonvalia</t>
  </si>
  <si>
    <t>Salazar</t>
  </si>
  <si>
    <t>Santa Rosa D Simiti</t>
  </si>
  <si>
    <t>Santa Rosa Del Sur</t>
  </si>
  <si>
    <t>Sardinata</t>
  </si>
  <si>
    <t>Tibu</t>
  </si>
  <si>
    <t>Tibú</t>
  </si>
  <si>
    <t>Tunebia</t>
  </si>
  <si>
    <t>Toledo</t>
  </si>
  <si>
    <t>Villa Leiva</t>
  </si>
  <si>
    <t>Sabana De Torres</t>
  </si>
  <si>
    <t>Vivero Surata  - AUT</t>
  </si>
  <si>
    <t>Suratá</t>
  </si>
  <si>
    <t>Zapatoca</t>
  </si>
  <si>
    <t>Aeropuerto Buenaventura</t>
  </si>
  <si>
    <t>Area Operativa 09 - Cauca-Valle-Caldas</t>
  </si>
  <si>
    <t>Valle Del Cauca</t>
  </si>
  <si>
    <t>Buenaventura</t>
  </si>
  <si>
    <t>Aeropuerto Farfan</t>
  </si>
  <si>
    <t>Tuluá</t>
  </si>
  <si>
    <t>Aeropuerto La Nubia AUT</t>
  </si>
  <si>
    <t>Manizales</t>
  </si>
  <si>
    <t>Barragan</t>
  </si>
  <si>
    <t>Bellavista</t>
  </si>
  <si>
    <t>Anserma</t>
  </si>
  <si>
    <t>Cali Sede Ideam</t>
  </si>
  <si>
    <t>Santiago De Cali</t>
  </si>
  <si>
    <t>Cenicana</t>
  </si>
  <si>
    <t>Florida</t>
  </si>
  <si>
    <t>Cumbarco</t>
  </si>
  <si>
    <t>Sevilla</t>
  </si>
  <si>
    <t>El Vinculo - AUT</t>
  </si>
  <si>
    <t>Ingenio Riopaila</t>
  </si>
  <si>
    <t>Zarzal</t>
  </si>
  <si>
    <t>La Bohemia</t>
  </si>
  <si>
    <t>La Camelia</t>
  </si>
  <si>
    <t>Santuario</t>
  </si>
  <si>
    <t>Lomitas</t>
  </si>
  <si>
    <t>Santander De Quilichao</t>
  </si>
  <si>
    <t>Mateguadua</t>
  </si>
  <si>
    <t>Mondomo</t>
  </si>
  <si>
    <t>Opogodo</t>
  </si>
  <si>
    <t>Condoto</t>
  </si>
  <si>
    <t>Palmira Ica</t>
  </si>
  <si>
    <t>Pueblo Rico  - AUT</t>
  </si>
  <si>
    <t>Pueblo Rico</t>
  </si>
  <si>
    <t>San Jose Palmar</t>
  </si>
  <si>
    <t>Nóvita</t>
  </si>
  <si>
    <t>San Marcos</t>
  </si>
  <si>
    <t>Bugalagrande</t>
  </si>
  <si>
    <t>San Remo</t>
  </si>
  <si>
    <t>Santa Rosa De Cabal</t>
  </si>
  <si>
    <t>Taparcal</t>
  </si>
  <si>
    <t>Belén De Los Andaquíes</t>
  </si>
  <si>
    <t>Tesorito Finca  - AUT</t>
  </si>
  <si>
    <t>Tunia</t>
  </si>
  <si>
    <t>Piendamó - Tunía</t>
  </si>
  <si>
    <t>Universidad Del Valle  - AUT</t>
  </si>
  <si>
    <t>Venta De Cajibio</t>
  </si>
  <si>
    <t>Cajibío</t>
  </si>
  <si>
    <t>Aeropuerto Palanquero</t>
  </si>
  <si>
    <t>Area Operativa 10 - Tolima</t>
  </si>
  <si>
    <t>Puerto Salgar</t>
  </si>
  <si>
    <t>San Sebastián De Mariquita</t>
  </si>
  <si>
    <t>Armero Granja</t>
  </si>
  <si>
    <t>Armero</t>
  </si>
  <si>
    <t>Chicoral</t>
  </si>
  <si>
    <t>Espinal</t>
  </si>
  <si>
    <t>Demostracion Granja  - AUT</t>
  </si>
  <si>
    <t>Chaparral</t>
  </si>
  <si>
    <t>El Salto</t>
  </si>
  <si>
    <t>Ambalema</t>
  </si>
  <si>
    <t>Guamo</t>
  </si>
  <si>
    <t>Jabalcon</t>
  </si>
  <si>
    <t>Saldaña</t>
  </si>
  <si>
    <t>Jerusalen</t>
  </si>
  <si>
    <t>Jerusalén</t>
  </si>
  <si>
    <t>Mariquita</t>
  </si>
  <si>
    <t>Mesa De Pole</t>
  </si>
  <si>
    <t>Ataco</t>
  </si>
  <si>
    <t>Perales Hato Opia</t>
  </si>
  <si>
    <t>Pst De Monta</t>
  </si>
  <si>
    <t>Prado</t>
  </si>
  <si>
    <t>Samana</t>
  </si>
  <si>
    <t>Samaná</t>
  </si>
  <si>
    <t>San Antonio Quinta</t>
  </si>
  <si>
    <t>San Antonio</t>
  </si>
  <si>
    <t>Santa Isabel</t>
  </si>
  <si>
    <t>Valle De San Juan</t>
  </si>
  <si>
    <t>Villahermosa</t>
  </si>
  <si>
    <t>Acapulco</t>
  </si>
  <si>
    <t>Area Operativa 11 - Cundinamarca-Amazonas</t>
  </si>
  <si>
    <t>Bojacá</t>
  </si>
  <si>
    <t>Aeropuerto Catam</t>
  </si>
  <si>
    <t>Bogotá, D.C.</t>
  </si>
  <si>
    <t>Bogotá, D.C</t>
  </si>
  <si>
    <t>Bilbao Maximo Poti</t>
  </si>
  <si>
    <t>C.Univ.Agrop-Udca</t>
  </si>
  <si>
    <t>Col Santiago Perez</t>
  </si>
  <si>
    <t>Colegio San Cayetano</t>
  </si>
  <si>
    <t>Granja Providencia</t>
  </si>
  <si>
    <t>Tenerife</t>
  </si>
  <si>
    <t>Granja San Jorge</t>
  </si>
  <si>
    <t>Soacha</t>
  </si>
  <si>
    <t>Guasca</t>
  </si>
  <si>
    <t>Isla Del Santuario</t>
  </si>
  <si>
    <t>Fúquene</t>
  </si>
  <si>
    <t>Ita Valsalice</t>
  </si>
  <si>
    <t>Silvania</t>
  </si>
  <si>
    <t>Jardin Botanico</t>
  </si>
  <si>
    <t>La Bolsa</t>
  </si>
  <si>
    <t>Choachí</t>
  </si>
  <si>
    <t>La Chorrera</t>
  </si>
  <si>
    <t>La Florida</t>
  </si>
  <si>
    <t>Anolaima</t>
  </si>
  <si>
    <t>Mercedes</t>
  </si>
  <si>
    <t>Anapoima</t>
  </si>
  <si>
    <t>Nueva Generacion</t>
  </si>
  <si>
    <t>Pandi</t>
  </si>
  <si>
    <t>Pasca</t>
  </si>
  <si>
    <t>Silos</t>
  </si>
  <si>
    <t>Chocontá</t>
  </si>
  <si>
    <t>Suasuque</t>
  </si>
  <si>
    <t>Sopó</t>
  </si>
  <si>
    <t>Tachi</t>
  </si>
  <si>
    <t>Subachoque</t>
  </si>
  <si>
    <t>Tibaitata</t>
  </si>
  <si>
    <t>Mosquera</t>
  </si>
  <si>
    <t>Tres Esquinas</t>
  </si>
  <si>
    <t>Villa Ines</t>
  </si>
  <si>
    <t>Facatativá</t>
  </si>
  <si>
    <t>Yacopi</t>
  </si>
  <si>
    <t>Yacopí</t>
  </si>
  <si>
    <t>INFORMACIÓN GENERAL ESTACIONES</t>
  </si>
  <si>
    <t>NORMAL CLIMATOLÓGICA ESTÁNDAR DE LA TEMPERATURA MÁXIMA PARA EL PERIODO 1991-2020 (°C)</t>
  </si>
  <si>
    <t>Cumplen la directriz No 1203 del 2017 de la OMM</t>
  </si>
  <si>
    <t>CÓDIGO</t>
  </si>
  <si>
    <t>CATEGORÍA</t>
  </si>
  <si>
    <t>NOMBRE</t>
  </si>
  <si>
    <t>AO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</si>
  <si>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</si>
  <si>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</si>
  <si>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</si>
  <si>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</si>
  <si>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</si>
  <si>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</si>
  <si>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</si>
  <si>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</si>
  <si>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</si>
  <si>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</si>
  <si>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</si>
  <si>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</si>
  <si>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</si>
  <si>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</si>
  <si>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</si>
  <si>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</si>
  <si>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Número de meses</t>
  </si>
  <si>
    <t>% de cumplimiento</t>
  </si>
  <si>
    <t>SP</t>
  </si>
  <si>
    <t>CO</t>
  </si>
  <si>
    <t>PM</t>
  </si>
  <si>
    <t>Anorí</t>
  </si>
  <si>
    <t>AM</t>
  </si>
  <si>
    <t>Hacienda Piunti</t>
  </si>
  <si>
    <t>Buriticá</t>
  </si>
  <si>
    <t>Cañasgordas - Aut</t>
  </si>
  <si>
    <t>Cañasgordas</t>
  </si>
  <si>
    <t>Tulenapa</t>
  </si>
  <si>
    <t xml:space="preserve">La Mansa </t>
  </si>
  <si>
    <t>Ciudad Bolívar</t>
  </si>
  <si>
    <t>Concordia</t>
  </si>
  <si>
    <t xml:space="preserve">Concordia </t>
  </si>
  <si>
    <t>Musinga</t>
  </si>
  <si>
    <t>Frontino</t>
  </si>
  <si>
    <t xml:space="preserve">El Jardín </t>
  </si>
  <si>
    <t>Jardín</t>
  </si>
  <si>
    <t xml:space="preserve">La Unión </t>
  </si>
  <si>
    <t>El Peñol</t>
  </si>
  <si>
    <t>CP</t>
  </si>
  <si>
    <t>Aeropuerto Puerto Berrío</t>
  </si>
  <si>
    <t>Puerto Berrío</t>
  </si>
  <si>
    <t>Aeropuerto Otú</t>
  </si>
  <si>
    <t>Remedios</t>
  </si>
  <si>
    <t xml:space="preserve">Rionegro </t>
  </si>
  <si>
    <t xml:space="preserve">La Selva - AUT </t>
  </si>
  <si>
    <t>San Carlos</t>
  </si>
  <si>
    <t xml:space="preserve">San Carlos </t>
  </si>
  <si>
    <t xml:space="preserve">San Francisco </t>
  </si>
  <si>
    <t>Granja Experiomental El Nus - AUT</t>
  </si>
  <si>
    <t>Corrientes</t>
  </si>
  <si>
    <t>San Vicente</t>
  </si>
  <si>
    <t xml:space="preserve">Hacienda Cotove </t>
  </si>
  <si>
    <t>Santa Fe de Antioquia</t>
  </si>
  <si>
    <t>Aragón</t>
  </si>
  <si>
    <t>Santa Rosa de Osos</t>
  </si>
  <si>
    <t>Guayabito</t>
  </si>
  <si>
    <t>Santo Domingo</t>
  </si>
  <si>
    <t>PG</t>
  </si>
  <si>
    <t>Rio Claro</t>
  </si>
  <si>
    <t>Sonsón</t>
  </si>
  <si>
    <t xml:space="preserve">La Granja Nacional </t>
  </si>
  <si>
    <t>Matanzas</t>
  </si>
  <si>
    <t xml:space="preserve">La Honda </t>
  </si>
  <si>
    <t>Valdivia</t>
  </si>
  <si>
    <t>Vegachí</t>
  </si>
  <si>
    <t>Saravena</t>
  </si>
  <si>
    <t>Juan de Acosta</t>
  </si>
  <si>
    <t>Normal Manatí</t>
  </si>
  <si>
    <t>Carmen de Bolívar</t>
  </si>
  <si>
    <t>El Carmén de Bolívar</t>
  </si>
  <si>
    <t xml:space="preserve">San Pablo </t>
  </si>
  <si>
    <t>Santa Rosa de Simití</t>
  </si>
  <si>
    <t>Santa Rosa del Sur</t>
  </si>
  <si>
    <t xml:space="preserve">Buenavista </t>
  </si>
  <si>
    <t>Chita - AUT</t>
  </si>
  <si>
    <t>Andalucia</t>
  </si>
  <si>
    <t>Sierra Nevada del Cocuy</t>
  </si>
  <si>
    <t>Guicán</t>
  </si>
  <si>
    <t>Institución Agrícola Macanal</t>
  </si>
  <si>
    <t xml:space="preserve">Miraflores </t>
  </si>
  <si>
    <t>Otanche</t>
  </si>
  <si>
    <t xml:space="preserve">Tunguavita - AUT </t>
  </si>
  <si>
    <t>Puerto Boyacá</t>
  </si>
  <si>
    <t>Aeropuerto Furatena - AUT</t>
  </si>
  <si>
    <t>La Granja Saboya</t>
  </si>
  <si>
    <t>Institución Agrícola Santa Sofía</t>
  </si>
  <si>
    <t>Sativanorte</t>
  </si>
  <si>
    <t>El Cardón</t>
  </si>
  <si>
    <t>Socotá</t>
  </si>
  <si>
    <t>Aeropuerto Alberto Lleras Camargo</t>
  </si>
  <si>
    <t>Villa de Leyva</t>
  </si>
  <si>
    <t>Villa de Leiva</t>
  </si>
  <si>
    <t>La Pelada</t>
  </si>
  <si>
    <t>Aguadas</t>
  </si>
  <si>
    <t>Aeropuerto La Nubia</t>
  </si>
  <si>
    <t>San Felix</t>
  </si>
  <si>
    <t xml:space="preserve">Salamina </t>
  </si>
  <si>
    <t>La Mono</t>
  </si>
  <si>
    <t>Belén de Los Andaquíes</t>
  </si>
  <si>
    <t>Aeropuerto Gustavo Artunduaga</t>
  </si>
  <si>
    <t xml:space="preserve">Florencia </t>
  </si>
  <si>
    <t>Macagual</t>
  </si>
  <si>
    <t>Puerto Rico</t>
  </si>
  <si>
    <t xml:space="preserve">Puerto Rico </t>
  </si>
  <si>
    <t>San José del Fragüa</t>
  </si>
  <si>
    <t>San José del Fragua</t>
  </si>
  <si>
    <t xml:space="preserve">Módulos - AUT </t>
  </si>
  <si>
    <t>Paz de Ariporo</t>
  </si>
  <si>
    <t xml:space="preserve">Tamara - AUT </t>
  </si>
  <si>
    <t>ME</t>
  </si>
  <si>
    <t>La Huerta Grande</t>
  </si>
  <si>
    <t xml:space="preserve">Aeropuerto Yopal - AUT </t>
  </si>
  <si>
    <t xml:space="preserve">Los Milagros </t>
  </si>
  <si>
    <t>Venta De Cajibío</t>
  </si>
  <si>
    <t xml:space="preserve">Aeropuerto Guapi - AUT </t>
  </si>
  <si>
    <t>Granja Experimental Universidad de Nariño</t>
  </si>
  <si>
    <t>Ingenio Cauca</t>
  </si>
  <si>
    <t>Miranda</t>
  </si>
  <si>
    <t>La Fonda Citec</t>
  </si>
  <si>
    <t>Patía (El Bordo)</t>
  </si>
  <si>
    <t>Piendamó</t>
  </si>
  <si>
    <t>Aeropuerto Guillermo León Valencia</t>
  </si>
  <si>
    <t>Popayán</t>
  </si>
  <si>
    <t>Ingenio Bengala</t>
  </si>
  <si>
    <t>Puerto Tejada</t>
  </si>
  <si>
    <t>Japio 1</t>
  </si>
  <si>
    <t>Santander de Quilichao</t>
  </si>
  <si>
    <t xml:space="preserve">Sotará </t>
  </si>
  <si>
    <t>Gabriel López</t>
  </si>
  <si>
    <t>Totoró</t>
  </si>
  <si>
    <t>Aguas Claras</t>
  </si>
  <si>
    <t>Aguachica</t>
  </si>
  <si>
    <t>Hacienda Centenario</t>
  </si>
  <si>
    <t>Agustín Codazzi</t>
  </si>
  <si>
    <t>Motilonia Codazzi</t>
  </si>
  <si>
    <t>Socomba</t>
  </si>
  <si>
    <t>Becerrill</t>
  </si>
  <si>
    <t>Chiriguaná</t>
  </si>
  <si>
    <t xml:space="preserve">El Rincón </t>
  </si>
  <si>
    <t>San Diego</t>
  </si>
  <si>
    <t>Guaymaral</t>
  </si>
  <si>
    <t>Panamericana</t>
  </si>
  <si>
    <t>Bahía Solano</t>
  </si>
  <si>
    <t>Noanama</t>
  </si>
  <si>
    <t>Medio San Juan</t>
  </si>
  <si>
    <t>San José Palmar</t>
  </si>
  <si>
    <t>Amargal</t>
  </si>
  <si>
    <t>Nuquí</t>
  </si>
  <si>
    <t>San Isidro</t>
  </si>
  <si>
    <t xml:space="preserve">Rio Quito </t>
  </si>
  <si>
    <t>Turipaná</t>
  </si>
  <si>
    <t>Cereté</t>
  </si>
  <si>
    <t xml:space="preserve">Chima </t>
  </si>
  <si>
    <t>Ciénaga de Oro</t>
  </si>
  <si>
    <t xml:space="preserve">La Doctrina </t>
  </si>
  <si>
    <t>Hacienda Cuba</t>
  </si>
  <si>
    <t>Galán</t>
  </si>
  <si>
    <t>Centro Alegre</t>
  </si>
  <si>
    <t>Cristo Rey</t>
  </si>
  <si>
    <t>San Bernardo del Viento</t>
  </si>
  <si>
    <t xml:space="preserve">La Florida </t>
  </si>
  <si>
    <t>Primavera de Matima</t>
  </si>
  <si>
    <t>Escuela Colombiana de Ingeniería</t>
  </si>
  <si>
    <t xml:space="preserve">Hacienda Las Vegas </t>
  </si>
  <si>
    <t xml:space="preserve">Nueva Generación  - AUT </t>
  </si>
  <si>
    <t>Isla del Santuario</t>
  </si>
  <si>
    <t>Gachetá</t>
  </si>
  <si>
    <t>Santa Teresa</t>
  </si>
  <si>
    <t>Guayabal de Síquima</t>
  </si>
  <si>
    <t xml:space="preserve">Mosquera </t>
  </si>
  <si>
    <t xml:space="preserve">La Cabrera </t>
  </si>
  <si>
    <t>Pacho</t>
  </si>
  <si>
    <t>El Japón</t>
  </si>
  <si>
    <t xml:space="preserve">Pasca - AUT </t>
  </si>
  <si>
    <t>San Cayetano</t>
  </si>
  <si>
    <t xml:space="preserve">San Cayetano </t>
  </si>
  <si>
    <t>Tenjo</t>
  </si>
  <si>
    <t>Llano Largo</t>
  </si>
  <si>
    <t>Ubaque</t>
  </si>
  <si>
    <t>Yacopí - AUT</t>
  </si>
  <si>
    <t xml:space="preserve">Puerto Inirida - AUT </t>
  </si>
  <si>
    <t>San José del Guaviare</t>
  </si>
  <si>
    <t>San Jose del Guaviare</t>
  </si>
  <si>
    <t xml:space="preserve">La Betulia </t>
  </si>
  <si>
    <t>Agrado</t>
  </si>
  <si>
    <t xml:space="preserve">El Grifo Altamira </t>
  </si>
  <si>
    <t>Hacienda Manila - AUT</t>
  </si>
  <si>
    <t>Baraya</t>
  </si>
  <si>
    <t>Hidrobetania</t>
  </si>
  <si>
    <t>Campoalegre</t>
  </si>
  <si>
    <t xml:space="preserve">Los Rosales </t>
  </si>
  <si>
    <t>La Legiosa</t>
  </si>
  <si>
    <t>Santa Ana</t>
  </si>
  <si>
    <t>Zuluaga</t>
  </si>
  <si>
    <t>Resina</t>
  </si>
  <si>
    <t>Terpeya Colombia</t>
  </si>
  <si>
    <t>Íquira</t>
  </si>
  <si>
    <t>Escuela Agricola La Plata</t>
  </si>
  <si>
    <t>La Plata</t>
  </si>
  <si>
    <t>SS</t>
  </si>
  <si>
    <t>La Julia</t>
  </si>
  <si>
    <t>Pitalito</t>
  </si>
  <si>
    <t>Parque Arqueológico</t>
  </si>
  <si>
    <t>Santa María</t>
  </si>
  <si>
    <t>El Líbano</t>
  </si>
  <si>
    <t>Suaza</t>
  </si>
  <si>
    <t>San José</t>
  </si>
  <si>
    <t>Villavieja FFCC</t>
  </si>
  <si>
    <t xml:space="preserve">La Mina Cerrejón  - AUT </t>
  </si>
  <si>
    <t xml:space="preserve">Albania </t>
  </si>
  <si>
    <t>Termoguajira -AUT</t>
  </si>
  <si>
    <t>Dibulla</t>
  </si>
  <si>
    <t xml:space="preserve">Aeropuerto Puerto Bolívar  - AUT </t>
  </si>
  <si>
    <t>Rancho Grande</t>
  </si>
  <si>
    <t xml:space="preserve">La Ye </t>
  </si>
  <si>
    <t>Ciénaga</t>
  </si>
  <si>
    <t>Aeropuerto Las Flores</t>
  </si>
  <si>
    <t xml:space="preserve">Media Luna - AUT </t>
  </si>
  <si>
    <t>Pivijai</t>
  </si>
  <si>
    <t>El Seis</t>
  </si>
  <si>
    <t>San Sebastián de Buenavista</t>
  </si>
  <si>
    <t>San Lorenzo</t>
  </si>
  <si>
    <t>Padelma</t>
  </si>
  <si>
    <t>Zona Bananera</t>
  </si>
  <si>
    <t>Prado Sevilla</t>
  </si>
  <si>
    <t>Barranca de Upía</t>
  </si>
  <si>
    <t xml:space="preserve">La Cooperativa </t>
  </si>
  <si>
    <t>Fuente de Oro</t>
  </si>
  <si>
    <t xml:space="preserve">Granada </t>
  </si>
  <si>
    <t>La Balsora</t>
  </si>
  <si>
    <t>Lejanias</t>
  </si>
  <si>
    <t>Lejanías</t>
  </si>
  <si>
    <t xml:space="preserve">Carimagua - AUT </t>
  </si>
  <si>
    <t>Puerto Gaitán</t>
  </si>
  <si>
    <t>Puerto Lleras</t>
  </si>
  <si>
    <t>Barbascal</t>
  </si>
  <si>
    <t>San Martín</t>
  </si>
  <si>
    <t xml:space="preserve">La Libertad- AUT </t>
  </si>
  <si>
    <t xml:space="preserve">Altaquer - AUT </t>
  </si>
  <si>
    <t xml:space="preserve">Botana - AUT </t>
  </si>
  <si>
    <t xml:space="preserve">El Encano </t>
  </si>
  <si>
    <t>El común</t>
  </si>
  <si>
    <t xml:space="preserve">San Bernardo </t>
  </si>
  <si>
    <t>Sapuyes</t>
  </si>
  <si>
    <t xml:space="preserve">Granja El Mira - AUT </t>
  </si>
  <si>
    <t>Tumaco</t>
  </si>
  <si>
    <t xml:space="preserve">El Paraiso - AUT </t>
  </si>
  <si>
    <t>Abrego Centro Administrativo</t>
  </si>
  <si>
    <t>Escuela Agrícola Cáchira</t>
  </si>
  <si>
    <t>Institución Agrícola Convención</t>
  </si>
  <si>
    <t>Convención</t>
  </si>
  <si>
    <t>Carmen de Tonchalá</t>
  </si>
  <si>
    <t>Cinera-Villa Olga</t>
  </si>
  <si>
    <t>Universidad Francisco de Paula Santander</t>
  </si>
  <si>
    <t>La Esperanza</t>
  </si>
  <si>
    <t>Teorama</t>
  </si>
  <si>
    <t xml:space="preserve">Toledo </t>
  </si>
  <si>
    <t>Michoacán</t>
  </si>
  <si>
    <t xml:space="preserve">Acueducto Mocoa - AUT </t>
  </si>
  <si>
    <t>La Primavera</t>
  </si>
  <si>
    <t>Sibundoy</t>
  </si>
  <si>
    <t>Armenia</t>
  </si>
  <si>
    <t>RIsaralda</t>
  </si>
  <si>
    <t>Santa Rosa de Cabal</t>
  </si>
  <si>
    <t xml:space="preserve">La Camelia </t>
  </si>
  <si>
    <t xml:space="preserve">Santuario </t>
  </si>
  <si>
    <t xml:space="preserve">El Centro </t>
  </si>
  <si>
    <t>El Volcán</t>
  </si>
  <si>
    <t xml:space="preserve">Granja Tinaga </t>
  </si>
  <si>
    <t>Charalá</t>
  </si>
  <si>
    <t xml:space="preserve">El Carmen </t>
  </si>
  <si>
    <t>Gámbita</t>
  </si>
  <si>
    <t xml:space="preserve">Guadalupe </t>
  </si>
  <si>
    <t>Landázuri</t>
  </si>
  <si>
    <t>Escuela Agrícola Mogotes</t>
  </si>
  <si>
    <t xml:space="preserve">El Palmar </t>
  </si>
  <si>
    <t xml:space="preserve">Hacienda Las Brisas </t>
  </si>
  <si>
    <t>Puerto Wilches</t>
  </si>
  <si>
    <t>Sabana de Torres</t>
  </si>
  <si>
    <t>Cachiri</t>
  </si>
  <si>
    <t>Berlín Automática</t>
  </si>
  <si>
    <t xml:space="preserve">Granja Vélez </t>
  </si>
  <si>
    <t>Vélez</t>
  </si>
  <si>
    <t>Universidad de Sucre</t>
  </si>
  <si>
    <t>Granja Armero</t>
  </si>
  <si>
    <t>Armero (Guayabal)</t>
  </si>
  <si>
    <t>Mesa de Pole</t>
  </si>
  <si>
    <t>Cajamarca</t>
  </si>
  <si>
    <t xml:space="preserve">Hacienda Cucuana </t>
  </si>
  <si>
    <t>El Limón</t>
  </si>
  <si>
    <t>Granja Demostración</t>
  </si>
  <si>
    <t>Media Luna</t>
  </si>
  <si>
    <t>Coyaima</t>
  </si>
  <si>
    <t xml:space="preserve">Nataima - AUT </t>
  </si>
  <si>
    <t>Aeropuerto Santiago Vila</t>
  </si>
  <si>
    <t>Flandes</t>
  </si>
  <si>
    <t>Honda</t>
  </si>
  <si>
    <t>Hato Perales Opia</t>
  </si>
  <si>
    <t xml:space="preserve">Hacienda Garcia </t>
  </si>
  <si>
    <t>Lérida</t>
  </si>
  <si>
    <t>Aetopuerto Mariquita</t>
  </si>
  <si>
    <t>PST de Monta</t>
  </si>
  <si>
    <t>Lozanía</t>
  </si>
  <si>
    <t>Purificación</t>
  </si>
  <si>
    <t>Santa Helena</t>
  </si>
  <si>
    <t>Relator</t>
  </si>
  <si>
    <t>Rioblanco</t>
  </si>
  <si>
    <t>Riomanso</t>
  </si>
  <si>
    <t>Rovira</t>
  </si>
  <si>
    <t xml:space="preserve">La Bodega </t>
  </si>
  <si>
    <t>Bajo Calima</t>
  </si>
  <si>
    <t>Colpuertos</t>
  </si>
  <si>
    <t xml:space="preserve">Universidad del Valle  - AUT </t>
  </si>
  <si>
    <t>Cali</t>
  </si>
  <si>
    <t>El Cerrito</t>
  </si>
  <si>
    <t>Ingenio Manuelita</t>
  </si>
  <si>
    <t>Palmira ICA</t>
  </si>
  <si>
    <t>Aeropuerto Farfán</t>
  </si>
  <si>
    <t>Barragán</t>
  </si>
  <si>
    <t>Cumaribo 2</t>
  </si>
  <si>
    <t>El Tapon</t>
  </si>
  <si>
    <t xml:space="preserve">Las Gaviotas </t>
  </si>
  <si>
    <t>COD</t>
  </si>
  <si>
    <t>DPTO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</si>
  <si>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</si>
  <si>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</si>
  <si>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</si>
  <si>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</si>
  <si>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</si>
  <si>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</si>
  <si>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</si>
  <si>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</si>
  <si>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</si>
  <si>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</si>
  <si>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</si>
  <si>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</si>
  <si>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</si>
  <si>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Nombre</t>
  </si>
  <si>
    <t>Días</t>
  </si>
  <si>
    <t>DATO</t>
  </si>
  <si>
    <t>DIA</t>
  </si>
  <si>
    <t>LA MANSA [11025010]</t>
  </si>
  <si>
    <t>LLORO [11035010]</t>
  </si>
  <si>
    <t>Lloró</t>
  </si>
  <si>
    <t>Choco</t>
  </si>
  <si>
    <t>SAN ISIDRO [11035020]</t>
  </si>
  <si>
    <t>Rio Quito (Paimadó)</t>
  </si>
  <si>
    <t>AEROPUERTO EL CARAÑO [11045010]</t>
  </si>
  <si>
    <t>URRAO [11075020]</t>
  </si>
  <si>
    <t>CAÑASGORDAS [11115020]</t>
  </si>
  <si>
    <t>MUSINGA AUT [11115040]</t>
  </si>
  <si>
    <t>VILLARTEAGA [12015010]</t>
  </si>
  <si>
    <t>Mutatá</t>
  </si>
  <si>
    <t>UNIBAN [12015020]</t>
  </si>
  <si>
    <t>TULENAPA [12015060]</t>
  </si>
  <si>
    <t>AEROPUERTO LOS CEDROS [12015070]</t>
  </si>
  <si>
    <t>EL MELLITO [12025030]</t>
  </si>
  <si>
    <t>Necoclí</t>
  </si>
  <si>
    <t>TURBO [12025040]</t>
  </si>
  <si>
    <t>Turbo</t>
  </si>
  <si>
    <t>ARBOLETES [12045010]</t>
  </si>
  <si>
    <t>REPRESA URRA [13015040]</t>
  </si>
  <si>
    <t>Cordoba</t>
  </si>
  <si>
    <t>AEROPUERTO LOS GARZONES [13035501]</t>
  </si>
  <si>
    <t>MARACAYO [13065020]</t>
  </si>
  <si>
    <t>CHIMA [13075010]</t>
  </si>
  <si>
    <t>SALADO EL [13075020]</t>
  </si>
  <si>
    <t>TURIPANA [13075030]</t>
  </si>
  <si>
    <t>DOCTRINA LA [13085010]</t>
  </si>
  <si>
    <t>SAN BERNARDO DEL VIENTO [13085030]</t>
  </si>
  <si>
    <t>PRIMATES [13095020]</t>
  </si>
  <si>
    <t>Colosó</t>
  </si>
  <si>
    <t>GALERAZAMBA  - AUT [14015010]</t>
  </si>
  <si>
    <t>Santa Catalina</t>
  </si>
  <si>
    <t>AEROPUERTO RAFAEL NUNEZ [14015080]</t>
  </si>
  <si>
    <t>Cartagena De Indias</t>
  </si>
  <si>
    <t>AEROPUERTO SIMON BOLIVAR [15015050]</t>
  </si>
  <si>
    <t>PARQUE TAYRONA [15015100]</t>
  </si>
  <si>
    <t>UNIVERSIDAD TECNOLOGICA  - AUT [15015120]</t>
  </si>
  <si>
    <t>TERMOGUAJIRA  - AUT [15035020]</t>
  </si>
  <si>
    <t>MATITAS [15045010]</t>
  </si>
  <si>
    <t>LA PAULINA - AUT [15065040]</t>
  </si>
  <si>
    <t>Fonseca</t>
  </si>
  <si>
    <t>AEROPUERTO ALM. PADILLA - [15065180]</t>
  </si>
  <si>
    <t>LA MINA CERREJON  - AUT [15065501]</t>
  </si>
  <si>
    <t>MANAURE [15075030]</t>
  </si>
  <si>
    <t>AEROPUERTO PUERTO BOLIVAR  - AUT [15075501]</t>
  </si>
  <si>
    <t>NAZARETH [15085020]</t>
  </si>
  <si>
    <t>ESCUELA AGRICOLA CARRAIPIA  - AUT [15085030]</t>
  </si>
  <si>
    <t>RANCHO GRANDE [15085040]</t>
  </si>
  <si>
    <t>AEROPUERTO CAMILO DAZA [16015010]</t>
  </si>
  <si>
    <t>ISER PAMPLONA [16015020]</t>
  </si>
  <si>
    <t>ESPERANZA LA [16015030]</t>
  </si>
  <si>
    <t>RAGONVALIA [16015100]</t>
  </si>
  <si>
    <t>FCA.LA PALMITA [16015140]</t>
  </si>
  <si>
    <t>Pamplonita</t>
  </si>
  <si>
    <t>CARMEN DE TONCHALA [16025010]</t>
  </si>
  <si>
    <t>SALAZAR [16025030]</t>
  </si>
  <si>
    <t>CINERA-VILLA OLGA AUT [16025040]</t>
  </si>
  <si>
    <t>AEROPUERTO AGUAS CLARAS [16055010]</t>
  </si>
  <si>
    <t>TEORAMA [16055020]</t>
  </si>
  <si>
    <t>ABREGO CENTRO ADMO [16055040]</t>
  </si>
  <si>
    <t>PLAYA LA [16055060]</t>
  </si>
  <si>
    <t>UNIVERSIDAD FRANCISCO DE PAULA SANTANDER [16055100]</t>
  </si>
  <si>
    <t>AEROPUERTO SESQUICENTENARIO [17015010]</t>
  </si>
  <si>
    <t>San Andrés</t>
  </si>
  <si>
    <t>Archipielago De San Andres, Providencia Y Santa Catalina</t>
  </si>
  <si>
    <t>AEROPUERTO EL EMBRUJO AUT [17025020]</t>
  </si>
  <si>
    <t>San Andres Y  Providencia (Santa Isabel)</t>
  </si>
  <si>
    <t>SEVILLA [21015020]</t>
  </si>
  <si>
    <t>PARQUE ARQUEOLOGICO - AUT [21015030]</t>
  </si>
  <si>
    <t>ALTAMIRA EL GRIFO AUT [21025030]</t>
  </si>
  <si>
    <t>LIBANO EL [21035040]</t>
  </si>
  <si>
    <t>BETULIA LA [21045010]</t>
  </si>
  <si>
    <t>ESCUELA AGRICOLA LA PLATA [21055020]</t>
  </si>
  <si>
    <t>SANTA LETICIA [21055030]</t>
  </si>
  <si>
    <t>ZULUAGA AUT [21065040]</t>
  </si>
  <si>
    <t>SAN RAFAEL [21085030]</t>
  </si>
  <si>
    <t>Teruel</t>
  </si>
  <si>
    <t>JUNCAL EL AUT [21095010]</t>
  </si>
  <si>
    <t>Palermo</t>
  </si>
  <si>
    <t>POTOSI HACIENDA [21105040]</t>
  </si>
  <si>
    <t>ROSALES LOS [21105050]</t>
  </si>
  <si>
    <t>AEROPUERTO BENITO SALAS [21115020]</t>
  </si>
  <si>
    <t>SAN JOSE [21115060]</t>
  </si>
  <si>
    <t>VILLAVIEJA FFCC [21115080]</t>
  </si>
  <si>
    <t>PALACIO-VEGALARGA [21115100]</t>
  </si>
  <si>
    <t>HACIENDA MANILA [21115160]</t>
  </si>
  <si>
    <t>SANTA MARIA [21125010]</t>
  </si>
  <si>
    <t>JABALCON [21135020]</t>
  </si>
  <si>
    <t>ANCHIQUE [21135030]</t>
  </si>
  <si>
    <t>JULIA LA [21135050]</t>
  </si>
  <si>
    <t>ARIZONA [21145020]</t>
  </si>
  <si>
    <t>SAN ALFONSO [21145040]</t>
  </si>
  <si>
    <t>LEGIOSA LA [21145070]</t>
  </si>
  <si>
    <t>PST DE MONTA [21165010]</t>
  </si>
  <si>
    <t>LOZANIA [21165030]</t>
  </si>
  <si>
    <t>GUAMO [21185030]</t>
  </si>
  <si>
    <t>AEROPUERTO SANTIAGO VILA [21185040]</t>
  </si>
  <si>
    <t>VALLE DE SAN JUAN [21185080]</t>
  </si>
  <si>
    <t>NATAIMA - AUT [21185090]</t>
  </si>
  <si>
    <t>PANDI [21195060]</t>
  </si>
  <si>
    <t>PEÑAS BLANCAS [21195110]</t>
  </si>
  <si>
    <t>Cabrera</t>
  </si>
  <si>
    <t>ITA VALSALICE [21195120]</t>
  </si>
  <si>
    <t>UNIVERSIDAD NACIONAL [21205012]</t>
  </si>
  <si>
    <t>TIBAITATA [21205420]</t>
  </si>
  <si>
    <t>MERCEDES [21205660]</t>
  </si>
  <si>
    <t>LA FLORIDA [21205670]</t>
  </si>
  <si>
    <t>GUASCA [21205700]</t>
  </si>
  <si>
    <t>JARDIN BOTANICO [21205710]</t>
  </si>
  <si>
    <t>GRANJA SAN JORGE [21205720]</t>
  </si>
  <si>
    <t>SILOS [21205740]</t>
  </si>
  <si>
    <t>BASE AEREA MADRID [21205770]</t>
  </si>
  <si>
    <t>Madrid</t>
  </si>
  <si>
    <t>EL DORADO CATAM [21205791]</t>
  </si>
  <si>
    <t>LA COSECHA [21205910]</t>
  </si>
  <si>
    <t>Zipaquirá</t>
  </si>
  <si>
    <t>SUASUQUE [21205920]</t>
  </si>
  <si>
    <t>VILLA INES [21205940]</t>
  </si>
  <si>
    <t>TACHI [21205960]</t>
  </si>
  <si>
    <t>GRANJA PROVIDENCIA [21205980]</t>
  </si>
  <si>
    <t>SAN CAYETANO [21206030]</t>
  </si>
  <si>
    <t>PRIMAVERA D' MATIMA [21206180]</t>
  </si>
  <si>
    <t>C.UNIV.AGROP-UDCA [21206260]</t>
  </si>
  <si>
    <t>ACAPULCO [21206280]</t>
  </si>
  <si>
    <t>INEM KENNEDY [21206560]</t>
  </si>
  <si>
    <t>NUEVA GENERACION [21206600]</t>
  </si>
  <si>
    <t>COLEGIO SAN CAYETANO [21206650]</t>
  </si>
  <si>
    <t>CHICORAL [21215080]</t>
  </si>
  <si>
    <t>CUCUANA HACIENDA [21215130]</t>
  </si>
  <si>
    <t>JERUSALEN [21235010]</t>
  </si>
  <si>
    <t>BODEGA LA [21240110]</t>
  </si>
  <si>
    <t>PERALES HATO OPIA [21245010]</t>
  </si>
  <si>
    <t>AEROPUERTO PERALES [21245040]</t>
  </si>
  <si>
    <t>SANTA ISABEL [21245140]</t>
  </si>
  <si>
    <t>SALTO EL [21255080]</t>
  </si>
  <si>
    <t>ARMERO GRANJA [21255090]</t>
  </si>
  <si>
    <t>SANTA ISABEL [21255110]</t>
  </si>
  <si>
    <t>VILLAHERMOSA [21255120]</t>
  </si>
  <si>
    <t>QUINTA LA [21255140]</t>
  </si>
  <si>
    <t>RELATOR [22015020]</t>
  </si>
  <si>
    <t>DEMOSTRACION GRANJA  - AUT [22045010]</t>
  </si>
  <si>
    <t>LIMON EL [22045020]</t>
  </si>
  <si>
    <t>MESA DE POLE [22055020]</t>
  </si>
  <si>
    <t>SAN ANTONIO QUINTA [22065040]</t>
  </si>
  <si>
    <t>RIOMANSO [22075030]</t>
  </si>
  <si>
    <t>ALBANIA [23025040]</t>
  </si>
  <si>
    <t>AEROPUERTO PALANQUERO [23035020]</t>
  </si>
  <si>
    <t>SAMANA [23055040]</t>
  </si>
  <si>
    <t>ARGELIA [23055070]</t>
  </si>
  <si>
    <t>Argelia</t>
  </si>
  <si>
    <t>LA CABRERA [23065120]</t>
  </si>
  <si>
    <t>RIO CLARO [23070020]</t>
  </si>
  <si>
    <t>ALEJANDRIA [23085030]</t>
  </si>
  <si>
    <t>GRANJA EXPERIMENTAL EL NUS [23085080]</t>
  </si>
  <si>
    <t>EL PENOL [23085110]</t>
  </si>
  <si>
    <t>SAN FRANCISCO [23085140]</t>
  </si>
  <si>
    <t>CORRIENTES [23085160]</t>
  </si>
  <si>
    <t>SAN CARLOS [23085220]</t>
  </si>
  <si>
    <t>LA SELVA [23085260]</t>
  </si>
  <si>
    <t>AEROPUERTO J.M. CORDOVA [23085270]</t>
  </si>
  <si>
    <t>PUERTO BOYACA [23115010]</t>
  </si>
  <si>
    <t>CAMPO CAPOTE [23125040]</t>
  </si>
  <si>
    <t>CARARE [23125050]</t>
  </si>
  <si>
    <t>ALBANIA [23125060]</t>
  </si>
  <si>
    <t>OTANCHE [23125080]</t>
  </si>
  <si>
    <t>BUENAVISTA [23125100]</t>
  </si>
  <si>
    <t>CIMITARRA [23125120]</t>
  </si>
  <si>
    <t>LANDAZURI [23125130]</t>
  </si>
  <si>
    <t>AEROPUERTO FURATENA  - AUT [23125140]</t>
  </si>
  <si>
    <t>CARMEN EL [23145020]</t>
  </si>
  <si>
    <t>AEROPUERTO YARIGUIES AUT [23155030]</t>
  </si>
  <si>
    <t>CENTRO EL [23155040]</t>
  </si>
  <si>
    <t>AEROPUERTO OTU [23175020]</t>
  </si>
  <si>
    <t>VILLA LEIVA [23185010]</t>
  </si>
  <si>
    <t>UNIVERSIDAD INDUSTRIAL SANTANDER [23195040]</t>
  </si>
  <si>
    <t>Bucaramanga</t>
  </si>
  <si>
    <t>VIVERO SURATA  - AUT [23195090]</t>
  </si>
  <si>
    <t>LLANO GRANDE  - AUT [23195110]</t>
  </si>
  <si>
    <t>ESCUELA AGRICOLA CACHIRA [23195180]</t>
  </si>
  <si>
    <t>CACHIRI  - AUT [23195200]</t>
  </si>
  <si>
    <t>AEROPUERTO PALONEGRO AUT [23195502]</t>
  </si>
  <si>
    <t>COLEGIO COOPERATIVO [23205020]</t>
  </si>
  <si>
    <t>SANTA ROSA D SIMITI [23205030]</t>
  </si>
  <si>
    <t>AGUAS CLARAS [23215030]</t>
  </si>
  <si>
    <t>MATA LA [23215050]</t>
  </si>
  <si>
    <t>INSTITUCION AGRICOLA SANTA SOFIA [24015090]</t>
  </si>
  <si>
    <t>VILLA CARMEN [24015220]</t>
  </si>
  <si>
    <t>LAJA LA [24015250]</t>
  </si>
  <si>
    <t>CHIMA [24015260]</t>
  </si>
  <si>
    <t>GAMBITA [24015280]</t>
  </si>
  <si>
    <t>SABOYA LA GRANJA [24015360]</t>
  </si>
  <si>
    <t>CARMEN DE CARUPA [24015380]</t>
  </si>
  <si>
    <t>Carmen De Carupa</t>
  </si>
  <si>
    <t>CUCHARO EL [24025020]</t>
  </si>
  <si>
    <t>ESCUELA AGRICOLA MOGOTES [24025040]</t>
  </si>
  <si>
    <t>CHARALA [24025050]</t>
  </si>
  <si>
    <t>CUSAGUI [24035010]</t>
  </si>
  <si>
    <t>La Uvita</t>
  </si>
  <si>
    <t>LA COPA [24035040]</t>
  </si>
  <si>
    <t>GUICAN [24035070]</t>
  </si>
  <si>
    <t>SURBATA BONZA [24035120]</t>
  </si>
  <si>
    <t>U P T C [24035130]</t>
  </si>
  <si>
    <t>SIERRA NEVAD COCUY [24035240]</t>
  </si>
  <si>
    <t>CAPITANEJO [24035260]</t>
  </si>
  <si>
    <t>CHISCAS [24035310]</t>
  </si>
  <si>
    <t>SATIVANORTE [24035320]</t>
  </si>
  <si>
    <t>BOAVITA [24035330]</t>
  </si>
  <si>
    <t>AEROPUERTO A LLERAS C AUT [24035340]</t>
  </si>
  <si>
    <t>ANDALUCIA [24035350]</t>
  </si>
  <si>
    <t>VOLCAN EL [24035400]</t>
  </si>
  <si>
    <t>ZAPATOCA [24055030]</t>
  </si>
  <si>
    <t>PALMAR EL [24055040]</t>
  </si>
  <si>
    <t>HACIENDA LAS BRISAS [24065010]</t>
  </si>
  <si>
    <t>CENTRO ALEGRE [25015010]</t>
  </si>
  <si>
    <t>LOS ALAMOS - AUT [25025002]</t>
  </si>
  <si>
    <t>AYAPEL - AUT [25025030]</t>
  </si>
  <si>
    <t>Ayapel</t>
  </si>
  <si>
    <t>AEROPUERTO RAFAEL BARVO [25025080]</t>
  </si>
  <si>
    <t>AEROPUERTO LAS FLORES [25025090]</t>
  </si>
  <si>
    <t>AEROPUERTO BARACOA [25025100]</t>
  </si>
  <si>
    <t>Magangué</t>
  </si>
  <si>
    <t>CUBA HACIENDA [25025160]</t>
  </si>
  <si>
    <t>COLOMBOY [25025170]</t>
  </si>
  <si>
    <t>PLANETA RICA  - AUT [25025190]</t>
  </si>
  <si>
    <t>PINILLOS [25025210]</t>
  </si>
  <si>
    <t>CHIRIGUANA [25025250]</t>
  </si>
  <si>
    <t>UNISUCRE AUT [25025270]</t>
  </si>
  <si>
    <t>COLEGIO AGROPECUARIO PAILITAS  - AUT [25025330]</t>
  </si>
  <si>
    <t>SAN BENITO - AUT [25025380]</t>
  </si>
  <si>
    <t>PALETARA [26015020]</t>
  </si>
  <si>
    <t>Puracé (Coconuco)</t>
  </si>
  <si>
    <t>GABRIEL LOPEZ [26025070]</t>
  </si>
  <si>
    <t>VENTA DE CAJIBIO [26025090]</t>
  </si>
  <si>
    <t>TUNIA [26025100]</t>
  </si>
  <si>
    <t>LOMITAS [26025110]</t>
  </si>
  <si>
    <t>INGENIO BENGALA [26045010]</t>
  </si>
  <si>
    <t>UNIVERSIDAD DEL VALLE  - AUT [26055120]</t>
  </si>
  <si>
    <t>MIRANDA [26065020]</t>
  </si>
  <si>
    <t>PALMIRA ICA [26075010]</t>
  </si>
  <si>
    <t>AEROPUERTO A BONILLA [26075040]</t>
  </si>
  <si>
    <t>INGENIO MANUELITA [26075050]</t>
  </si>
  <si>
    <t>CENICANA [26075080]</t>
  </si>
  <si>
    <t>BASE AEREA MARCO FIDEL SUAREZ  - AUT [26085170]</t>
  </si>
  <si>
    <t>TENERIFE [26095080]</t>
  </si>
  <si>
    <t>EL VINCULO - AUT [26095320]</t>
  </si>
  <si>
    <t>INGENIO RIOPAILA [26105110]</t>
  </si>
  <si>
    <t>BARRAGAN [26105140]</t>
  </si>
  <si>
    <t>SAN MARCOS [26105150]</t>
  </si>
  <si>
    <t>MATEGUADUA [26105230]</t>
  </si>
  <si>
    <t>AEROPUERTO EL EDEN - - AUT [26125061]</t>
  </si>
  <si>
    <t>CUMBARCO [26125130]</t>
  </si>
  <si>
    <t>AEROPUERTO MATECANA [26135040]</t>
  </si>
  <si>
    <t>BOHEMIA LA [26135100]</t>
  </si>
  <si>
    <t>VERACRUZ [26135110]</t>
  </si>
  <si>
    <t>LAGUNA LA [26135140]</t>
  </si>
  <si>
    <t>SAN REMO [26135160]</t>
  </si>
  <si>
    <t>BELLAVISTA [26145020]</t>
  </si>
  <si>
    <t>CAMELIA LA [26145030]</t>
  </si>
  <si>
    <t>AEROPUERTO LA NUBIA AUT [26155110]</t>
  </si>
  <si>
    <t>TESORITO FINCA  - AUT [26155170]</t>
  </si>
  <si>
    <t>GRANJA LA NACIONAL [26175030]</t>
  </si>
  <si>
    <t>HACIENDA TUNEZ [26175040]</t>
  </si>
  <si>
    <t>LA PELADA [26185010]</t>
  </si>
  <si>
    <t>SAN FELIX [26185040]</t>
  </si>
  <si>
    <t>Salamina</t>
  </si>
  <si>
    <t>ITA ANDES [26195020]</t>
  </si>
  <si>
    <t>EL JARDIN [26195030]</t>
  </si>
  <si>
    <t>LA ALDEA [26205080]</t>
  </si>
  <si>
    <t>CONCORDIA [26215010]</t>
  </si>
  <si>
    <t>COTOVE HACIENDA [26225030]</t>
  </si>
  <si>
    <t>Santa Fe De Antioquia</t>
  </si>
  <si>
    <t>SANTA ISABEL [26255020]</t>
  </si>
  <si>
    <t>AEROPUERTO OLAYA HERRERA [27015070]</t>
  </si>
  <si>
    <t>TULIO OSPINA [27015090]</t>
  </si>
  <si>
    <t>GUAYABITO [27015190]</t>
  </si>
  <si>
    <t>LA SALADA [27015260]</t>
  </si>
  <si>
    <t>AEROPUERTO OLAYA HERRERA [27015330]</t>
  </si>
  <si>
    <t>ANORI [27025030]</t>
  </si>
  <si>
    <t>URUMITA AUT [28015070]</t>
  </si>
  <si>
    <t>EL RINCON [28025020]</t>
  </si>
  <si>
    <t>MOTILONIA CODAZZI [28025070]</t>
  </si>
  <si>
    <t>CENTENARIO HACIENDA [28025090]</t>
  </si>
  <si>
    <t>AEROPUERTO ALFONSO LOPEZ - [28025502]</t>
  </si>
  <si>
    <t>VILLA ROSA [28035010]</t>
  </si>
  <si>
    <t>EL CALLAO  [28035020]</t>
  </si>
  <si>
    <t>GUAYMARAL [28035040]</t>
  </si>
  <si>
    <t>EL GUAMO - AUT [29015000]</t>
  </si>
  <si>
    <t>CARMEN DE BOLIVAR [29015020]</t>
  </si>
  <si>
    <t>El Carmén De Bolívar</t>
  </si>
  <si>
    <t>CARMEN DE BOLIVAR  - AUT [29015040]</t>
  </si>
  <si>
    <t>SINCERIN  - AUT [29035000]</t>
  </si>
  <si>
    <t>PRESA AY GRANDE [29035030]</t>
  </si>
  <si>
    <t>NUEVA FLORIDA [29035040]</t>
  </si>
  <si>
    <t>NORMAL MANATI  - AUT [29035080]</t>
  </si>
  <si>
    <t>Atlantico</t>
  </si>
  <si>
    <t>SAN PABLO [29035110]</t>
  </si>
  <si>
    <t>REPELON - AUT [29035200]</t>
  </si>
  <si>
    <t>Repelón</t>
  </si>
  <si>
    <t>AEROPUERTO E. CORTISSOZ - AUT [29045190]</t>
  </si>
  <si>
    <t>PADELMA [29065020]</t>
  </si>
  <si>
    <t>EL TRUENO [31015010]</t>
  </si>
  <si>
    <t>PUERTO INIRIDA - AUT [31095030]</t>
  </si>
  <si>
    <t>LA MACARENA [32035010]</t>
  </si>
  <si>
    <t>LA BALSORA [32035020]</t>
  </si>
  <si>
    <t>AGUAS CLARAS [32070110]</t>
  </si>
  <si>
    <t>MESETAS [32075050]</t>
  </si>
  <si>
    <t>MAPIRIPANA [32155010]</t>
  </si>
  <si>
    <t>Barranco Mina</t>
  </si>
  <si>
    <t>CUMARIBO [33055010]</t>
  </si>
  <si>
    <t>LAS GAVIOTAS [34015010]</t>
  </si>
  <si>
    <t>TUPARRO BOCAS - TOMO [34035010]</t>
  </si>
  <si>
    <t>LA BOLSA [35025060]</t>
  </si>
  <si>
    <t>LOS TAQUES [35025070]</t>
  </si>
  <si>
    <t>LA LIBERTAD - AUT [35025110]</t>
  </si>
  <si>
    <t>AEROPUERTO VANGUARDIA [35035020]</t>
  </si>
  <si>
    <t>UNILLANOS [35035070]</t>
  </si>
  <si>
    <t>HACIENDA LA CABAÑA [35045020]</t>
  </si>
  <si>
    <t>NUEVO COLON [35075010]</t>
  </si>
  <si>
    <t>SUTATENZA [35075020]</t>
  </si>
  <si>
    <t>VILLA LUISA [35075030]</t>
  </si>
  <si>
    <t>INSTITUCION AGRICOLA MACANAL [35075040]</t>
  </si>
  <si>
    <t>RONDON [35085020]</t>
  </si>
  <si>
    <t>VIVERO EL [35085040]</t>
  </si>
  <si>
    <t>CAMPOHERMOSO [35085050]</t>
  </si>
  <si>
    <t>TUNEL EL [35095030]</t>
  </si>
  <si>
    <t>Cuítiva</t>
  </si>
  <si>
    <t>GUAICARAMO [35105050]</t>
  </si>
  <si>
    <t>HACIENDA LAS MARGARITAS [35125010]</t>
  </si>
  <si>
    <t>TAURAMENA [35195020]</t>
  </si>
  <si>
    <t>AGUAZUL [35195030]</t>
  </si>
  <si>
    <t>CORINTO [35195050]</t>
  </si>
  <si>
    <t>AEROPUERTO YOPAL - AUT [35215020]</t>
  </si>
  <si>
    <t>MODULOS - AUT [35225030]</t>
  </si>
  <si>
    <t>CARDON EL AUT [35235010]</t>
  </si>
  <si>
    <t>TAMARA - AUT [35235050]</t>
  </si>
  <si>
    <t>PAZ DE ARIPORO [36015010]</t>
  </si>
  <si>
    <t>TAME [36025010]</t>
  </si>
  <si>
    <t>BERLIN [37015020]</t>
  </si>
  <si>
    <t>TUNEBIA [37035010]</t>
  </si>
  <si>
    <t>SARAVENA  - AUT [37045010]</t>
  </si>
  <si>
    <t>AEROPUERTO SANTIAGO PÉREZ [37055010]</t>
  </si>
  <si>
    <t>AEROPUERTO PUERTO CARRENO [38015030]</t>
  </si>
  <si>
    <t>MITU [42075010]</t>
  </si>
  <si>
    <t>Vaupes</t>
  </si>
  <si>
    <t>VALENCIA [44015030]</t>
  </si>
  <si>
    <t>ACUEDUCTO MOCOA - AUT [44015060]</t>
  </si>
  <si>
    <t>MACAGUAL [44035030]</t>
  </si>
  <si>
    <t>Florencia</t>
  </si>
  <si>
    <t>Caqueta</t>
  </si>
  <si>
    <t>SAN JOSE DE FRAGUA [44045010]</t>
  </si>
  <si>
    <t>VALPARAISO [44045020]</t>
  </si>
  <si>
    <t>MONO LA [44045030]</t>
  </si>
  <si>
    <t>TRES ESQUINAS [44055010]</t>
  </si>
  <si>
    <t>TAGUA LA [44115020]</t>
  </si>
  <si>
    <t>ARARACUARA [44135010]</t>
  </si>
  <si>
    <t>SANTA ROSA CAGUAN [46015020]</t>
  </si>
  <si>
    <t>San Vicente Del Caguán</t>
  </si>
  <si>
    <t>MICHOACAN [47015040]</t>
  </si>
  <si>
    <t>PUERTO UMBRIA [47015070]</t>
  </si>
  <si>
    <t>MONOPAMBA [47015080]</t>
  </si>
  <si>
    <t>EL ENCANO - AUT [47015100]</t>
  </si>
  <si>
    <t>PUERTO OSPINA [47035020]</t>
  </si>
  <si>
    <t>PUERTO LEGUIZAMO [47045010]</t>
  </si>
  <si>
    <t>LA CHORRERA [47075010]</t>
  </si>
  <si>
    <t>AEROPUERTO VASQUEZ COBO [48015050]</t>
  </si>
  <si>
    <t>ALTAQUER - AUT [51025080]</t>
  </si>
  <si>
    <t>CCCP DL PACIFICO [51035020]</t>
  </si>
  <si>
    <t>PAISPAMBA [52015010]</t>
  </si>
  <si>
    <t>Sotará (Paispamba)</t>
  </si>
  <si>
    <t>MILAGROS LOS [52025020]</t>
  </si>
  <si>
    <t>LA SIERRA - AUT [52025090]</t>
  </si>
  <si>
    <t>OBONUCO [52045010]</t>
  </si>
  <si>
    <t>AEROPUERTO ANTONIO NARINO [52045020]</t>
  </si>
  <si>
    <t>SAN BERNARDO [52045030]</t>
  </si>
  <si>
    <t>TAMINANGO [52045040]</t>
  </si>
  <si>
    <t>EL COMUN [52045090]</t>
  </si>
  <si>
    <t>BOMBONA [52055030]</t>
  </si>
  <si>
    <t>TANAMA [52055060]</t>
  </si>
  <si>
    <t>SINDAGUA [52055090]</t>
  </si>
  <si>
    <t>FUNES [52055200]</t>
  </si>
  <si>
    <t>BOTANA - AUT [52055210]</t>
  </si>
  <si>
    <t>EL PARAISO - AUT [52055220]</t>
  </si>
  <si>
    <t>AEROPUERTO SAN LUIS - AUT [52055230]</t>
  </si>
  <si>
    <t>BARBACOAS [52065020]</t>
  </si>
  <si>
    <t>AEROPUERTO BUENAVENTUR [53115010]</t>
  </si>
  <si>
    <t>SAN JOSE PALMAR [54025010]</t>
  </si>
  <si>
    <t>BAJO CALIMA [54075020]</t>
  </si>
  <si>
    <t>MISION LA [54075040]</t>
  </si>
  <si>
    <t>NOANAMA [54085010]</t>
  </si>
  <si>
    <t>MARIQUITA  [2125500032]</t>
  </si>
  <si>
    <t>LOS CAIMANES  [2502500007]</t>
  </si>
  <si>
    <t>MORICHAL   [3502500006]</t>
  </si>
  <si>
    <t>Fecha</t>
  </si>
  <si>
    <t>Hoja</t>
  </si>
  <si>
    <t>Descripción</t>
  </si>
  <si>
    <t>Responsale</t>
  </si>
  <si>
    <t>Temperatura</t>
  </si>
  <si>
    <t>Se ajusto formula de MAX_MES, agregando condicionante para las estaciones que no presentan datos en el periodo de tiempo evaluado, se ajusta formula de RECORD_DIA con el fin de definir que se evalue el ultimo dato evaluado.</t>
  </si>
  <si>
    <t>ntoussaint</t>
  </si>
  <si>
    <t>Se ajusta orden de las estaciones que llegan al CLIMAT, se adiciona actualización automatica del nombre el mes, y la cantidad del numero de dias, se elimina formula de busqueda del CLIMAT y se elimina hoja del CLIMAT, se renombran hoja del de Climatologia y Maximos con el sobrenombre del TMAX.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</si>
</sst>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.0000000"/>
    <numFmt numFmtId="165" formatCode="_-* #,##0\ _€_-;\-* #,##0\ _€_-;_-* &quot;-&quot;\ _€_-;_-@"/>
    <numFmt numFmtId="166" formatCode="0.0"/>
    <numFmt numFmtId="167" formatCode="0.0%"/>
    <numFmt numFmtId="168" formatCode="#,##0.0"/>
    <numFmt numFmtId="169" formatCode="0;[Red]0"/>
    <numFmt numFmtId="170" formatCode="0.000"/>
    <numFmt numFmtId="171" formatCode="_-* #,##0\ _€_-;\-* #,##0\ _€_-;_-* &quot;-&quot;\ _€_-;_-@_-"/>
    <numFmt numFmtId="172" formatCode="#."/>
    <numFmt numFmtId="173" formatCode="_ [$€-2]\ * #,##0.00_ ;_ [$€-2]\ * \-#,##0.00_ ;_ [$€-2]\ * &quot;-&quot;??_ "/>
    <numFmt numFmtId="174" formatCode="_ [$€-2]\ * #,##0.00_ ;_ [$€-2]\ * \-#,##0.00_ ;_ [$€-2]\ * \-??_ "/>
    <numFmt numFmtId="175" formatCode="_-* #,##0.00\ _€_-;\-* #,##0.00\ _€_-;_-* &quot;-&quot;??\ _€_-;_-@_-"/>
    <numFmt numFmtId="176" formatCode="General_)"/>
  </numFmts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3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2"/>
      <name val="Courier"/>
      <family val="3"/>
    </font>
    <font>
      <sz val="1"/>
      <color indexed="18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</font>
    <font>
      <b/>
      <sz val="12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lightDown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B8F8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6" fillId="2" borderId="0"/>
    <xf numFmtId="0" fontId="6" fillId="3" borderId="0"/>
    <xf numFmtId="0" fontId="6" fillId="4" borderId="0"/>
    <xf numFmtId="0" fontId="6" fillId="5" borderId="0"/>
    <xf numFmtId="0" fontId="6" fillId="6" borderId="0"/>
    <xf numFmtId="0" fontId="6" fillId="7" borderId="0"/>
    <xf numFmtId="0" fontId="6" fillId="8" borderId="0"/>
    <xf numFmtId="0" fontId="6" fillId="9" borderId="0"/>
    <xf numFmtId="0" fontId="6" fillId="10" borderId="0"/>
    <xf numFmtId="0" fontId="6" fillId="5" borderId="0"/>
    <xf numFmtId="0" fontId="6" fillId="8" borderId="0"/>
    <xf numFmtId="0" fontId="6" fillId="11" borderId="0"/>
    <xf numFmtId="0" fontId="7" fillId="12" borderId="0"/>
    <xf numFmtId="0" fontId="7" fillId="9" borderId="0"/>
    <xf numFmtId="0" fontId="7" fillId="10" borderId="0"/>
    <xf numFmtId="0" fontId="7" fillId="13" borderId="0"/>
    <xf numFmtId="0" fontId="7" fillId="14" borderId="0"/>
    <xf numFmtId="0" fontId="7" fillId="15" borderId="0"/>
    <xf numFmtId="0" fontId="8" fillId="4" borderId="0"/>
    <xf numFmtId="0" fontId="9" fillId="16" borderId="1"/>
    <xf numFmtId="0" fontId="10" fillId="17" borderId="2"/>
    <xf numFmtId="0" fontId="11" fillId="0" borderId="3"/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0" fontId="5" fillId="18" borderId="4">
      <alignment horizontal="center" vertical="center" wrapText="1"/>
    </xf>
    <xf numFmtId="172" fontId="25" fillId="0" borderId="0">
      <protection locked="0"/>
    </xf>
    <xf numFmtId="172" fontId="25" fillId="0" borderId="0">
      <protection locked="0"/>
    </xf>
    <xf numFmtId="0" fontId="12" fillId="0" borderId="0"/>
    <xf numFmtId="0" fontId="7" fillId="19" borderId="0"/>
    <xf numFmtId="0" fontId="7" fillId="20" borderId="0"/>
    <xf numFmtId="0" fontId="7" fillId="21" borderId="0"/>
    <xf numFmtId="0" fontId="7" fillId="13" borderId="0"/>
    <xf numFmtId="0" fontId="7" fillId="14" borderId="0"/>
    <xf numFmtId="0" fontId="7" fillId="22" borderId="0"/>
    <xf numFmtId="0" fontId="13" fillId="7" borderId="1"/>
    <xf numFmtId="173" fontId="29" fillId="0" borderId="0"/>
    <xf numFmtId="174" fontId="29" fillId="0" borderId="0"/>
    <xf numFmtId="172" fontId="25" fillId="0" borderId="0">
      <protection locked="0"/>
    </xf>
    <xf numFmtId="172" fontId="25" fillId="0" borderId="0">
      <protection locked="0"/>
    </xf>
    <xf numFmtId="172" fontId="26" fillId="0" borderId="0">
      <protection locked="0"/>
    </xf>
    <xf numFmtId="172" fontId="26" fillId="0" borderId="0">
      <protection locked="0"/>
    </xf>
    <xf numFmtId="172" fontId="26" fillId="0" borderId="0">
      <protection locked="0"/>
    </xf>
    <xf numFmtId="172" fontId="26" fillId="0" borderId="0">
      <protection locked="0"/>
    </xf>
    <xf numFmtId="0" fontId="14" fillId="3" borderId="0"/>
    <xf numFmtId="43" fontId="29" fillId="0" borderId="0"/>
    <xf numFmtId="175" fontId="29" fillId="0" borderId="0"/>
    <xf numFmtId="43" fontId="29" fillId="0" borderId="0"/>
    <xf numFmtId="43" fontId="29" fillId="0" borderId="0"/>
    <xf numFmtId="43" fontId="29" fillId="0" borderId="0"/>
    <xf numFmtId="43" fontId="29" fillId="0" borderId="0"/>
    <xf numFmtId="0" fontId="15" fillId="23" borderId="0"/>
    <xf numFmtId="0" fontId="29" fillId="0" borderId="0"/>
    <xf numFmtId="0" fontId="29" fillId="0" borderId="0"/>
    <xf numFmtId="0" fontId="28" fillId="0" borderId="0"/>
    <xf numFmtId="0" fontId="27" fillId="0" borderId="0"/>
    <xf numFmtId="176" fontId="23" fillId="0" borderId="0"/>
    <xf numFmtId="176" fontId="23" fillId="0" borderId="0"/>
    <xf numFmtId="0" fontId="29" fillId="24" borderId="6"/>
    <xf numFmtId="172" fontId="24" fillId="0" borderId="0">
      <protection locked="0"/>
    </xf>
    <xf numFmtId="172" fontId="24" fillId="0" borderId="0">
      <protection locked="0"/>
    </xf>
    <xf numFmtId="9" fontId="29" fillId="0" borderId="0"/>
    <xf numFmtId="0" fontId="16" fillId="16" borderId="7"/>
    <xf numFmtId="0" fontId="17" fillId="0" borderId="0"/>
    <xf numFmtId="0" fontId="18" fillId="0" borderId="0"/>
    <xf numFmtId="0" fontId="20" fillId="0" borderId="5"/>
    <xf numFmtId="0" fontId="21" fillId="0" borderId="8"/>
    <xf numFmtId="0" fontId="12" fillId="0" borderId="9"/>
    <xf numFmtId="0" fontId="19" fillId="0" borderId="0"/>
    <xf numFmtId="0" fontId="22" fillId="0" borderId="10"/>
    <xf numFmtId="172" fontId="25" fillId="0" borderId="11">
      <protection locked="0"/>
    </xf>
    <xf numFmtId="172" fontId="25" fillId="0" borderId="11">
      <protection locked="0"/>
    </xf>
    <xf numFmtId="9" fontId="29" fillId="0" borderId="0"/>
    <xf numFmtId="0" fontId="27" fillId="0" borderId="0"/>
    <xf numFmtId="0" fontId="27" fillId="0" borderId="0"/>
    <xf numFmtId="171" fontId="6" fillId="0" borderId="0"/>
    <xf numFmtId="0" fontId="29" fillId="0" borderId="0"/>
    <xf numFmtId="0" fontId="27" fillId="0" borderId="0"/>
    <xf numFmtId="9" fontId="27" fillId="0" borderId="0"/>
    <xf numFmtId="0" fontId="29" fillId="0" borderId="0"/>
  </cellStyleXfs>
  <cellXfs count="126">
    <xf numFmtId="0" fontId="0" fillId="0" borderId="0" xfId="0"/>
    <xf numFmtId="0" fontId="3" fillId="0" borderId="12" xfId="80" applyFont="1" applyBorder="1"/>
    <xf numFmtId="0" fontId="35" fillId="27" borderId="22" xfId="0" applyFont="1" applyFill="1" applyBorder="1" applyAlignment="1">
      <alignment horizontal="center" vertical="center"/>
    </xf>
    <xf numFmtId="0" fontId="35" fillId="27" borderId="23" xfId="0" applyFont="1" applyFill="1" applyBorder="1" applyAlignment="1">
      <alignment horizontal="center" vertical="center"/>
    </xf>
    <xf numFmtId="164" fontId="35" fillId="27" borderId="23" xfId="0" applyNumberFormat="1" applyFont="1" applyFill="1" applyBorder="1" applyAlignment="1">
      <alignment horizontal="center" vertical="center"/>
    </xf>
    <xf numFmtId="2" fontId="35" fillId="27" borderId="23" xfId="0" applyNumberFormat="1" applyFont="1" applyFill="1" applyBorder="1" applyAlignment="1">
      <alignment horizontal="center" vertical="center"/>
    </xf>
    <xf numFmtId="2" fontId="35" fillId="27" borderId="24" xfId="0" applyNumberFormat="1" applyFont="1" applyFill="1" applyBorder="1" applyAlignment="1">
      <alignment horizontal="center" vertical="center"/>
    </xf>
    <xf numFmtId="0" fontId="35" fillId="27" borderId="25" xfId="0" applyFont="1" applyFill="1" applyBorder="1" applyAlignment="1">
      <alignment horizontal="center" vertical="center"/>
    </xf>
    <xf numFmtId="0" fontId="35" fillId="27" borderId="24" xfId="0" applyFont="1" applyFill="1" applyBorder="1" applyAlignment="1">
      <alignment horizontal="center" vertical="center"/>
    </xf>
    <xf numFmtId="165" fontId="36" fillId="27" borderId="25" xfId="0" applyNumberFormat="1" applyFont="1" applyFill="1" applyBorder="1" applyAlignment="1">
      <alignment horizontal="center" vertical="center" wrapText="1"/>
    </xf>
    <xf numFmtId="0" fontId="36" fillId="27" borderId="24" xfId="0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2" fontId="38" fillId="0" borderId="12" xfId="0" applyNumberFormat="1" applyFont="1" applyBorder="1" applyAlignment="1">
      <alignment horizontal="center" vertical="center"/>
    </xf>
    <xf numFmtId="2" fontId="38" fillId="0" borderId="16" xfId="0" applyNumberFormat="1" applyFont="1" applyBorder="1" applyAlignment="1">
      <alignment horizontal="center" vertical="center"/>
    </xf>
    <xf numFmtId="166" fontId="37" fillId="0" borderId="15" xfId="0" applyNumberFormat="1" applyFont="1" applyBorder="1" applyAlignment="1">
      <alignment horizontal="center" vertical="center"/>
    </xf>
    <xf numFmtId="166" fontId="37" fillId="0" borderId="12" xfId="0" applyNumberFormat="1" applyFont="1" applyBorder="1" applyAlignment="1">
      <alignment horizontal="center" vertical="center"/>
    </xf>
    <xf numFmtId="166" fontId="37" fillId="0" borderId="16" xfId="0" applyNumberFormat="1" applyFont="1" applyBorder="1" applyAlignment="1">
      <alignment horizontal="center" vertical="center"/>
    </xf>
    <xf numFmtId="1" fontId="37" fillId="0" borderId="15" xfId="0" applyNumberFormat="1" applyFont="1" applyBorder="1" applyAlignment="1">
      <alignment horizontal="center" vertical="center"/>
    </xf>
    <xf numFmtId="167" fontId="37" fillId="0" borderId="16" xfId="0" applyNumberFormat="1" applyFont="1" applyBorder="1" applyAlignment="1">
      <alignment horizontal="center" vertical="center"/>
    </xf>
    <xf numFmtId="0" fontId="39" fillId="0" borderId="13" xfId="58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9" fillId="0" borderId="12" xfId="58" applyFont="1" applyBorder="1" applyAlignment="1">
      <alignment horizontal="center" vertical="center"/>
    </xf>
    <xf numFmtId="2" fontId="39" fillId="0" borderId="12" xfId="58" applyNumberFormat="1" applyFont="1" applyBorder="1" applyAlignment="1">
      <alignment horizontal="center" vertical="center"/>
    </xf>
    <xf numFmtId="2" fontId="39" fillId="0" borderId="16" xfId="58" applyNumberFormat="1" applyFont="1" applyBorder="1" applyAlignment="1">
      <alignment horizontal="center" vertical="center"/>
    </xf>
    <xf numFmtId="166" fontId="40" fillId="0" borderId="15" xfId="0" applyNumberFormat="1" applyFont="1" applyBorder="1" applyAlignment="1">
      <alignment horizontal="center" vertical="center"/>
    </xf>
    <xf numFmtId="166" fontId="40" fillId="0" borderId="12" xfId="0" applyNumberFormat="1" applyFont="1" applyBorder="1" applyAlignment="1">
      <alignment horizontal="center" vertical="center"/>
    </xf>
    <xf numFmtId="166" fontId="40" fillId="0" borderId="27" xfId="0" applyNumberFormat="1" applyFont="1" applyBorder="1" applyAlignment="1">
      <alignment horizontal="center" vertical="center"/>
    </xf>
    <xf numFmtId="1" fontId="41" fillId="0" borderId="26" xfId="0" applyNumberFormat="1" applyFont="1" applyBorder="1" applyAlignment="1">
      <alignment horizontal="center" vertical="center"/>
    </xf>
    <xf numFmtId="167" fontId="42" fillId="0" borderId="16" xfId="78" applyNumberFormat="1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9" fillId="0" borderId="18" xfId="58" applyFont="1" applyBorder="1" applyAlignment="1">
      <alignment horizontal="center" vertical="center"/>
    </xf>
    <xf numFmtId="2" fontId="39" fillId="0" borderId="18" xfId="58" applyNumberFormat="1" applyFont="1" applyBorder="1" applyAlignment="1">
      <alignment horizontal="center" vertical="center"/>
    </xf>
    <xf numFmtId="2" fontId="39" fillId="0" borderId="28" xfId="58" applyNumberFormat="1" applyFont="1" applyBorder="1" applyAlignment="1">
      <alignment horizontal="center" vertical="center"/>
    </xf>
    <xf numFmtId="166" fontId="40" fillId="0" borderId="19" xfId="0" applyNumberFormat="1" applyFont="1" applyBorder="1" applyAlignment="1">
      <alignment horizontal="center" vertical="center"/>
    </xf>
    <xf numFmtId="166" fontId="40" fillId="0" borderId="18" xfId="0" applyNumberFormat="1" applyFont="1" applyBorder="1" applyAlignment="1">
      <alignment horizontal="center" vertical="center"/>
    </xf>
    <xf numFmtId="1" fontId="41" fillId="0" borderId="17" xfId="0" applyNumberFormat="1" applyFont="1" applyBorder="1" applyAlignment="1">
      <alignment horizontal="center" vertical="center"/>
    </xf>
    <xf numFmtId="167" fontId="42" fillId="0" borderId="28" xfId="78" applyNumberFormat="1" applyFont="1" applyBorder="1" applyAlignment="1">
      <alignment horizontal="center" vertical="center"/>
    </xf>
    <xf numFmtId="0" fontId="32" fillId="0" borderId="12" xfId="80" applyFont="1" applyBorder="1"/>
    <xf numFmtId="166" fontId="3" fillId="0" borderId="12" xfId="80" applyNumberFormat="1" applyFont="1" applyBorder="1"/>
    <xf numFmtId="166" fontId="32" fillId="0" borderId="12" xfId="80" applyNumberFormat="1" applyFont="1" applyBorder="1"/>
    <xf numFmtId="0" fontId="31" fillId="0" borderId="12" xfId="82" applyFont="1" applyBorder="1" applyAlignment="1">
      <alignment horizontal="center" vertical="center"/>
    </xf>
    <xf numFmtId="0" fontId="4" fillId="0" borderId="0" xfId="82" applyFont="1"/>
    <xf numFmtId="14" fontId="4" fillId="0" borderId="12" xfId="82" applyNumberFormat="1" applyFont="1" applyBorder="1" applyAlignment="1">
      <alignment horizontal="center" vertical="center"/>
    </xf>
    <xf numFmtId="0" fontId="4" fillId="0" borderId="12" xfId="82" applyFont="1" applyBorder="1" applyAlignment="1">
      <alignment horizontal="center" vertical="center"/>
    </xf>
    <xf numFmtId="0" fontId="4" fillId="0" borderId="12" xfId="82" applyFont="1" applyBorder="1" applyAlignment="1">
      <alignment horizontal="center" vertical="center" wrapText="1"/>
    </xf>
    <xf numFmtId="0" fontId="43" fillId="0" borderId="12" xfId="83" applyFont="1" applyBorder="1" applyAlignment="1">
      <alignment horizontal="center" vertical="center" wrapText="1"/>
    </xf>
    <xf numFmtId="0" fontId="2" fillId="0" borderId="12" xfId="83" applyFont="1" applyBorder="1" applyAlignment="1">
      <alignment horizontal="center"/>
    </xf>
    <xf numFmtId="0" fontId="2" fillId="0" borderId="12" xfId="83" applyFont="1" applyBorder="1" applyAlignment="1">
      <alignment vertical="center" wrapText="1"/>
    </xf>
    <xf numFmtId="0" fontId="2" fillId="0" borderId="12" xfId="83" applyFont="1" applyBorder="1" applyAlignment="1">
      <alignment horizontal="left"/>
    </xf>
    <xf numFmtId="0" fontId="44" fillId="0" borderId="0" xfId="0" applyFont="1" applyAlignment="1">
      <alignment horizontal="left" vertical="center"/>
    </xf>
    <xf numFmtId="0" fontId="45" fillId="0" borderId="0" xfId="0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166" fontId="45" fillId="0" borderId="0" xfId="0" applyNumberFormat="1" applyFont="1"/>
    <xf numFmtId="166" fontId="47" fillId="0" borderId="0" xfId="0" applyNumberFormat="1" applyFont="1" applyAlignment="1">
      <alignment horizontal="center"/>
    </xf>
    <xf numFmtId="166" fontId="47" fillId="0" borderId="0" xfId="0" applyNumberFormat="1" applyFont="1"/>
    <xf numFmtId="166" fontId="45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right" vertical="center"/>
    </xf>
    <xf numFmtId="0" fontId="47" fillId="0" borderId="0" xfId="0" applyFont="1" applyAlignment="1">
      <alignment horizontal="center"/>
    </xf>
    <xf numFmtId="0" fontId="45" fillId="0" borderId="12" xfId="0" applyFont="1" applyBorder="1" applyAlignment="1">
      <alignment horizontal="center" vertical="center"/>
    </xf>
    <xf numFmtId="0" fontId="45" fillId="25" borderId="12" xfId="0" applyFont="1" applyFill="1" applyBorder="1" applyAlignment="1">
      <alignment horizontal="left" vertical="center"/>
    </xf>
    <xf numFmtId="1" fontId="45" fillId="0" borderId="12" xfId="0" applyNumberFormat="1" applyFont="1" applyBorder="1" applyAlignment="1">
      <alignment horizontal="center" vertical="center"/>
    </xf>
    <xf numFmtId="0" fontId="45" fillId="25" borderId="12" xfId="0" applyFont="1" applyFill="1" applyBorder="1" applyAlignment="1">
      <alignment horizontal="center"/>
    </xf>
    <xf numFmtId="166" fontId="45" fillId="0" borderId="12" xfId="0" applyNumberFormat="1" applyFont="1" applyBorder="1" applyAlignment="1">
      <alignment horizontal="right" vertical="center"/>
    </xf>
    <xf numFmtId="1" fontId="45" fillId="0" borderId="12" xfId="0" applyNumberFormat="1" applyFont="1" applyBorder="1" applyAlignment="1">
      <alignment horizontal="center"/>
    </xf>
    <xf numFmtId="166" fontId="45" fillId="0" borderId="12" xfId="0" applyNumberFormat="1" applyFont="1" applyBorder="1" applyAlignment="1">
      <alignment horizontal="center"/>
    </xf>
    <xf numFmtId="168" fontId="45" fillId="0" borderId="12" xfId="0" applyNumberFormat="1" applyFont="1" applyBorder="1" applyAlignment="1">
      <alignment horizontal="center" vertical="center"/>
    </xf>
    <xf numFmtId="1" fontId="45" fillId="0" borderId="12" xfId="0" applyNumberFormat="1" applyFont="1" applyBorder="1" applyAlignment="1">
      <alignment horizontal="left" vertical="center"/>
    </xf>
    <xf numFmtId="0" fontId="45" fillId="0" borderId="12" xfId="0" applyFont="1" applyBorder="1" applyAlignment="1">
      <alignment horizontal="center"/>
    </xf>
    <xf numFmtId="0" fontId="45" fillId="0" borderId="12" xfId="0" applyFont="1" applyBorder="1" applyAlignment="1">
      <alignment horizontal="left" vertical="center"/>
    </xf>
    <xf numFmtId="166" fontId="46" fillId="0" borderId="12" xfId="0" applyNumberFormat="1" applyFont="1" applyBorder="1" applyAlignment="1">
      <alignment horizontal="right" vertical="center"/>
    </xf>
    <xf numFmtId="166" fontId="45" fillId="0" borderId="12" xfId="0" applyNumberFormat="1" applyFont="1" applyBorder="1" applyAlignment="1">
      <alignment horizontal="center" vertical="center"/>
    </xf>
    <xf numFmtId="14" fontId="45" fillId="0" borderId="12" xfId="0" applyNumberFormat="1" applyFont="1" applyBorder="1" applyAlignment="1">
      <alignment horizontal="center" vertical="center"/>
    </xf>
    <xf numFmtId="0" fontId="45" fillId="0" borderId="0" xfId="0" applyFont="1" applyAlignment="1">
      <alignment horizontal="left"/>
    </xf>
    <xf numFmtId="0" fontId="45" fillId="25" borderId="12" xfId="0" applyFont="1" applyFill="1" applyBorder="1" applyAlignment="1">
      <alignment horizontal="left"/>
    </xf>
    <xf numFmtId="0" fontId="45" fillId="0" borderId="12" xfId="0" applyFont="1" applyBorder="1" applyAlignment="1">
      <alignment horizontal="left"/>
    </xf>
    <xf numFmtId="1" fontId="47" fillId="28" borderId="12" xfId="0" applyNumberFormat="1" applyFont="1" applyFill="1" applyBorder="1" applyAlignment="1">
      <alignment horizontal="center"/>
    </xf>
    <xf numFmtId="0" fontId="47" fillId="28" borderId="12" xfId="0" applyFont="1" applyFill="1" applyBorder="1" applyAlignment="1">
      <alignment horizontal="center"/>
    </xf>
    <xf numFmtId="49" fontId="47" fillId="28" borderId="12" xfId="0" applyNumberFormat="1" applyFont="1" applyFill="1" applyBorder="1" applyAlignment="1">
      <alignment horizontal="center" vertical="center"/>
    </xf>
    <xf numFmtId="1" fontId="47" fillId="26" borderId="12" xfId="0" applyNumberFormat="1" applyFont="1" applyFill="1" applyBorder="1" applyAlignment="1">
      <alignment horizontal="center" vertical="center" wrapText="1"/>
    </xf>
    <xf numFmtId="0" fontId="47" fillId="26" borderId="12" xfId="0" applyFont="1" applyFill="1" applyBorder="1" applyAlignment="1">
      <alignment horizontal="center" vertical="center"/>
    </xf>
    <xf numFmtId="169" fontId="47" fillId="26" borderId="12" xfId="0" applyNumberFormat="1" applyFont="1" applyFill="1" applyBorder="1" applyAlignment="1">
      <alignment horizontal="center" vertical="center"/>
    </xf>
    <xf numFmtId="1" fontId="47" fillId="26" borderId="12" xfId="0" applyNumberFormat="1" applyFont="1" applyFill="1" applyBorder="1" applyAlignment="1">
      <alignment horizontal="center" vertical="center"/>
    </xf>
    <xf numFmtId="166" fontId="47" fillId="26" borderId="12" xfId="0" applyNumberFormat="1" applyFont="1" applyFill="1" applyBorder="1" applyAlignment="1">
      <alignment horizontal="center" vertical="center" wrapText="1"/>
    </xf>
    <xf numFmtId="0" fontId="47" fillId="26" borderId="12" xfId="0" applyFont="1" applyFill="1" applyBorder="1" applyAlignment="1">
      <alignment horizontal="center" vertical="center" wrapText="1"/>
    </xf>
    <xf numFmtId="166" fontId="47" fillId="26" borderId="12" xfId="0" applyNumberFormat="1" applyFont="1" applyFill="1" applyBorder="1" applyAlignment="1">
      <alignment horizontal="center" vertical="center"/>
    </xf>
    <xf numFmtId="0" fontId="48" fillId="28" borderId="12" xfId="0" applyFont="1" applyFill="1" applyBorder="1" applyAlignment="1">
      <alignment horizontal="center"/>
    </xf>
    <xf numFmtId="1" fontId="45" fillId="0" borderId="0" xfId="0" applyNumberFormat="1" applyFont="1"/>
    <xf numFmtId="166" fontId="48" fillId="28" borderId="12" xfId="0" applyNumberFormat="1" applyFont="1" applyFill="1" applyBorder="1" applyAlignment="1">
      <alignment horizontal="center"/>
    </xf>
    <xf numFmtId="166" fontId="48" fillId="0" borderId="12" xfId="0" applyNumberFormat="1" applyFont="1" applyBorder="1" applyAlignment="1">
      <alignment horizontal="center"/>
    </xf>
    <xf numFmtId="0" fontId="45" fillId="31" borderId="12" xfId="0" applyFont="1" applyFill="1" applyBorder="1" applyAlignment="1">
      <alignment horizontal="center" vertical="center"/>
    </xf>
    <xf numFmtId="0" fontId="45" fillId="31" borderId="12" xfId="0" applyFont="1" applyFill="1" applyBorder="1" applyAlignment="1">
      <alignment horizontal="left" vertical="center"/>
    </xf>
    <xf numFmtId="1" fontId="45" fillId="31" borderId="12" xfId="0" applyNumberFormat="1" applyFont="1" applyFill="1" applyBorder="1" applyAlignment="1">
      <alignment horizontal="left" vertical="center"/>
    </xf>
    <xf numFmtId="0" fontId="45" fillId="31" borderId="12" xfId="0" applyFont="1" applyFill="1" applyBorder="1" applyAlignment="1">
      <alignment horizontal="center"/>
    </xf>
    <xf numFmtId="0" fontId="45" fillId="31" borderId="12" xfId="0" applyFont="1" applyFill="1" applyBorder="1" applyAlignment="1">
      <alignment horizontal="left"/>
    </xf>
    <xf numFmtId="170" fontId="45" fillId="25" borderId="12" xfId="0" applyNumberFormat="1" applyFont="1" applyFill="1" applyBorder="1" applyAlignment="1">
      <alignment horizontal="center"/>
    </xf>
    <xf numFmtId="170" fontId="45" fillId="0" borderId="12" xfId="0" applyNumberFormat="1" applyFont="1" applyBorder="1" applyAlignment="1">
      <alignment horizontal="center"/>
    </xf>
    <xf numFmtId="170" fontId="45" fillId="31" borderId="12" xfId="0" applyNumberFormat="1" applyFont="1" applyFill="1" applyBorder="1" applyAlignment="1">
      <alignment horizontal="center"/>
    </xf>
    <xf numFmtId="170" fontId="45" fillId="0" borderId="12" xfId="0" applyNumberFormat="1" applyFont="1" applyBorder="1" applyAlignment="1">
      <alignment horizontal="center" vertical="center"/>
    </xf>
    <xf numFmtId="1" fontId="45" fillId="25" borderId="12" xfId="0" applyNumberFormat="1" applyFont="1" applyFill="1" applyBorder="1" applyAlignment="1">
      <alignment horizontal="center"/>
    </xf>
    <xf numFmtId="1" fontId="45" fillId="31" borderId="12" xfId="0" applyNumberFormat="1" applyFont="1" applyFill="1" applyBorder="1" applyAlignment="1">
      <alignment horizontal="center"/>
    </xf>
    <xf numFmtId="0" fontId="1" fillId="0" borderId="12" xfId="80" applyFont="1" applyBorder="1"/>
    <xf numFmtId="166" fontId="45" fillId="31" borderId="12" xfId="0" applyNumberFormat="1" applyFont="1" applyFill="1" applyBorder="1" applyAlignment="1">
      <alignment horizontal="right" vertical="center"/>
    </xf>
    <xf numFmtId="166" fontId="45" fillId="32" borderId="12" xfId="0" applyNumberFormat="1" applyFont="1" applyFill="1" applyBorder="1" applyAlignment="1">
      <alignment horizontal="right" vertical="center"/>
    </xf>
    <xf numFmtId="166" fontId="45" fillId="30" borderId="12" xfId="0" applyNumberFormat="1" applyFont="1" applyFill="1" applyBorder="1" applyAlignment="1">
      <alignment horizontal="right" vertical="center"/>
    </xf>
    <xf numFmtId="1" fontId="45" fillId="33" borderId="12" xfId="0" applyNumberFormat="1" applyFont="1" applyFill="1" applyBorder="1" applyAlignment="1">
      <alignment horizontal="left" vertical="center"/>
    </xf>
    <xf numFmtId="166" fontId="45" fillId="29" borderId="12" xfId="0" applyNumberFormat="1" applyFont="1" applyFill="1" applyBorder="1" applyAlignment="1">
      <alignment horizontal="right" vertical="center"/>
    </xf>
    <xf numFmtId="166" fontId="45" fillId="34" borderId="12" xfId="0" applyNumberFormat="1" applyFont="1" applyFill="1" applyBorder="1" applyAlignment="1">
      <alignment horizontal="right" vertical="center"/>
    </xf>
    <xf numFmtId="166" fontId="45" fillId="29" borderId="12" xfId="0" applyNumberFormat="1" applyFont="1" applyFill="1" applyBorder="1" applyAlignment="1">
      <alignment horizontal="center" vertical="center"/>
    </xf>
    <xf numFmtId="166" fontId="45" fillId="35" borderId="12" xfId="0" applyNumberFormat="1" applyFont="1" applyFill="1" applyBorder="1" applyAlignment="1">
      <alignment horizontal="right" vertical="center"/>
    </xf>
    <xf numFmtId="166" fontId="45" fillId="36" borderId="12" xfId="0" applyNumberFormat="1" applyFont="1" applyFill="1" applyBorder="1" applyAlignment="1">
      <alignment horizontal="right" vertical="center"/>
    </xf>
    <xf numFmtId="166" fontId="45" fillId="37" borderId="12" xfId="0" applyNumberFormat="1" applyFont="1" applyFill="1" applyBorder="1" applyAlignment="1">
      <alignment horizontal="right" vertical="center"/>
    </xf>
    <xf numFmtId="166" fontId="45" fillId="38" borderId="12" xfId="0" applyNumberFormat="1" applyFont="1" applyFill="1" applyBorder="1" applyAlignment="1">
      <alignment horizontal="right" vertical="center"/>
    </xf>
    <xf numFmtId="0" fontId="33" fillId="26" borderId="29" xfId="0" applyFont="1" applyFill="1" applyBorder="1" applyAlignment="1">
      <alignment horizontal="center" vertical="center"/>
    </xf>
    <xf numFmtId="0" fontId="0" fillId="0" borderId="14" xfId="0" applyBorder="1"/>
    <xf numFmtId="0" fontId="0" fillId="0" borderId="21" xfId="0" applyBorder="1"/>
    <xf numFmtId="0" fontId="30" fillId="26" borderId="29" xfId="0" applyFont="1" applyFill="1" applyBorder="1" applyAlignment="1">
      <alignment horizontal="center" vertical="center"/>
    </xf>
    <xf numFmtId="171" fontId="34" fillId="26" borderId="21" xfId="81" applyFont="1" applyFill="1" applyBorder="1" applyAlignment="1">
      <alignment horizontal="center" vertical="center" wrapText="1"/>
    </xf>
    <xf numFmtId="0" fontId="32" fillId="0" borderId="12" xfId="80" applyFont="1" applyBorder="1" applyAlignment="1">
      <alignment horizontal="center"/>
    </xf>
    <xf numFmtId="0" fontId="0" fillId="0" borderId="30" xfId="0" applyBorder="1"/>
    <xf numFmtId="0" fontId="0" fillId="0" borderId="15" xfId="0" applyBorder="1"/>
    <xf numFmtId="0" fontId="32" fillId="0" borderId="12" xfId="80" applyFont="1" applyBorder="1" applyAlignment="1">
      <alignment horizontal="center" vertical="center"/>
    </xf>
    <xf numFmtId="0" fontId="0" fillId="0" borderId="13" xfId="0" applyBorder="1"/>
  </cellXfs>
  <cellStyles count="86">
    <cellStyle name="20% - Énfasis1 2" xfId="1" xr:uid="{00000000-0005-0000-0000-000001000000}"/>
    <cellStyle name="20% - Énfasis2 2" xfId="2" xr:uid="{00000000-0005-0000-0000-000002000000}"/>
    <cellStyle name="20% - Énfasis3 2" xfId="3" xr:uid="{00000000-0005-0000-0000-000003000000}"/>
    <cellStyle name="20% - Énfasis4 2" xfId="4" xr:uid="{00000000-0005-0000-0000-000004000000}"/>
    <cellStyle name="20% - Énfasis5 2" xfId="5" xr:uid="{00000000-0005-0000-0000-000005000000}"/>
    <cellStyle name="20% - Énfasis6 2" xfId="6" xr:uid="{00000000-0005-0000-0000-000006000000}"/>
    <cellStyle name="40% - Énfasis1 2" xfId="7" xr:uid="{00000000-0005-0000-0000-000007000000}"/>
    <cellStyle name="40% - Énfasis2 2" xfId="8" xr:uid="{00000000-0005-0000-0000-000008000000}"/>
    <cellStyle name="40% - Énfasis3 2" xfId="9" xr:uid="{00000000-0005-0000-0000-000009000000}"/>
    <cellStyle name="40% - Énfasis4 2" xfId="10" xr:uid="{00000000-0005-0000-0000-00000A000000}"/>
    <cellStyle name="40% - Énfasis5 2" xfId="11" xr:uid="{00000000-0005-0000-0000-00000B000000}"/>
    <cellStyle name="40% - Énfasis6 2" xfId="12" xr:uid="{00000000-0005-0000-0000-00000C000000}"/>
    <cellStyle name="60% - Énfasis1 2" xfId="13" xr:uid="{00000000-0005-0000-0000-00000D000000}"/>
    <cellStyle name="60% - Énfasis2 2" xfId="14" xr:uid="{00000000-0005-0000-0000-00000E000000}"/>
    <cellStyle name="60% - Énfasis3 2" xfId="15" xr:uid="{00000000-0005-0000-0000-00000F000000}"/>
    <cellStyle name="60% - Énfasis4 2" xfId="16" xr:uid="{00000000-0005-0000-0000-000010000000}"/>
    <cellStyle name="60% - Énfasis5 2" xfId="17" xr:uid="{00000000-0005-0000-0000-000011000000}"/>
    <cellStyle name="60% - Énfasis6 2" xfId="18" xr:uid="{00000000-0005-0000-0000-000012000000}"/>
    <cellStyle name="Buena 2" xfId="19" xr:uid="{00000000-0005-0000-0000-000013000000}"/>
    <cellStyle name="Cálculo 2" xfId="20" xr:uid="{00000000-0005-0000-0000-000014000000}"/>
    <cellStyle name="Celda de comprobación 2" xfId="21" xr:uid="{00000000-0005-0000-0000-000015000000}"/>
    <cellStyle name="Celda vinculada 2" xfId="22" xr:uid="{00000000-0005-0000-0000-000016000000}"/>
    <cellStyle name="Comma" xfId="23" xr:uid="{00000000-0005-0000-0000-000017000000}"/>
    <cellStyle name="Comma [0]" xfId="24" xr:uid="{00000000-0005-0000-0000-000018000000}"/>
    <cellStyle name="Comma [0] 2" xfId="25" xr:uid="{00000000-0005-0000-0000-000019000000}"/>
    <cellStyle name="Comma 2" xfId="26" xr:uid="{00000000-0005-0000-0000-00001A000000}"/>
    <cellStyle name="Currency" xfId="27" xr:uid="{00000000-0005-0000-0000-00001B000000}"/>
    <cellStyle name="Currency [0]" xfId="28" xr:uid="{00000000-0005-0000-0000-00001C000000}"/>
    <cellStyle name="Currency [0] 2" xfId="29" xr:uid="{00000000-0005-0000-0000-00001D000000}"/>
    <cellStyle name="Currency 2" xfId="30" xr:uid="{00000000-0005-0000-0000-00001E000000}"/>
    <cellStyle name="D" xfId="31" xr:uid="{00000000-0005-0000-0000-00001F000000}"/>
    <cellStyle name="Date" xfId="32" xr:uid="{00000000-0005-0000-0000-000020000000}"/>
    <cellStyle name="Date 2" xfId="33" xr:uid="{00000000-0005-0000-0000-000021000000}"/>
    <cellStyle name="Encabezado 4 2" xfId="34" xr:uid="{00000000-0005-0000-0000-000022000000}"/>
    <cellStyle name="Énfasis1 2" xfId="35" xr:uid="{00000000-0005-0000-0000-000023000000}"/>
    <cellStyle name="Énfasis2 2" xfId="36" xr:uid="{00000000-0005-0000-0000-000024000000}"/>
    <cellStyle name="Énfasis3 2" xfId="37" xr:uid="{00000000-0005-0000-0000-000025000000}"/>
    <cellStyle name="Énfasis4 2" xfId="38" xr:uid="{00000000-0005-0000-0000-000026000000}"/>
    <cellStyle name="Énfasis5 2" xfId="39" xr:uid="{00000000-0005-0000-0000-000027000000}"/>
    <cellStyle name="Énfasis6 2" xfId="40" xr:uid="{00000000-0005-0000-0000-000028000000}"/>
    <cellStyle name="Entrada 2" xfId="41" xr:uid="{00000000-0005-0000-0000-000029000000}"/>
    <cellStyle name="Euro" xfId="42" xr:uid="{00000000-0005-0000-0000-00002A000000}"/>
    <cellStyle name="Euro 2" xfId="43" xr:uid="{00000000-0005-0000-0000-00002B000000}"/>
    <cellStyle name="Fixed" xfId="44" xr:uid="{00000000-0005-0000-0000-00002C000000}"/>
    <cellStyle name="Fixed 2" xfId="45" xr:uid="{00000000-0005-0000-0000-00002D000000}"/>
    <cellStyle name="Heading1" xfId="46" xr:uid="{00000000-0005-0000-0000-00002E000000}"/>
    <cellStyle name="Heading1 2" xfId="47" xr:uid="{00000000-0005-0000-0000-00002F000000}"/>
    <cellStyle name="Heading2" xfId="48" xr:uid="{00000000-0005-0000-0000-000030000000}"/>
    <cellStyle name="Heading2 2" xfId="49" xr:uid="{00000000-0005-0000-0000-000031000000}"/>
    <cellStyle name="Incorrecto 2" xfId="50" xr:uid="{00000000-0005-0000-0000-000032000000}"/>
    <cellStyle name="Millares [0] 2" xfId="81" xr:uid="{00000000-0005-0000-0000-000051000000}"/>
    <cellStyle name="Millares 2" xfId="51" xr:uid="{00000000-0005-0000-0000-000033000000}"/>
    <cellStyle name="Millares 3" xfId="52" xr:uid="{00000000-0005-0000-0000-000034000000}"/>
    <cellStyle name="Millares 4" xfId="53" xr:uid="{00000000-0005-0000-0000-000035000000}"/>
    <cellStyle name="Millares 5" xfId="54" xr:uid="{00000000-0005-0000-0000-000036000000}"/>
    <cellStyle name="Millares 6" xfId="55" xr:uid="{00000000-0005-0000-0000-000037000000}"/>
    <cellStyle name="Millares 7" xfId="56" xr:uid="{00000000-0005-0000-0000-000038000000}"/>
    <cellStyle name="Neutral 2" xfId="57" xr:uid="{00000000-0005-0000-0000-000039000000}"/>
    <cellStyle name="Normal" xfId="0" builtinId="0"/>
    <cellStyle name="Normal 2" xfId="58" xr:uid="{00000000-0005-0000-0000-00003A000000}"/>
    <cellStyle name="Normal 2 2" xfId="59" xr:uid="{00000000-0005-0000-0000-00003B000000}"/>
    <cellStyle name="Normal 2 3" xfId="80" xr:uid="{00000000-0005-0000-0000-000050000000}"/>
    <cellStyle name="Normal 2 4" xfId="85" xr:uid="{00000000-0005-0000-0000-000055000000}"/>
    <cellStyle name="Normal 3" xfId="60" xr:uid="{00000000-0005-0000-0000-00003C000000}"/>
    <cellStyle name="Normal 3 2" xfId="61" xr:uid="{00000000-0005-0000-0000-00003D000000}"/>
    <cellStyle name="Normal 4" xfId="62" xr:uid="{00000000-0005-0000-0000-00003E000000}"/>
    <cellStyle name="Normal 4 2" xfId="63" xr:uid="{00000000-0005-0000-0000-00003F000000}"/>
    <cellStyle name="Normal 5" xfId="79" xr:uid="{00000000-0005-0000-0000-00004F000000}"/>
    <cellStyle name="Normal 6" xfId="82" xr:uid="{00000000-0005-0000-0000-000052000000}"/>
    <cellStyle name="Normal 7" xfId="83" xr:uid="{00000000-0005-0000-0000-000053000000}"/>
    <cellStyle name="Notas 2" xfId="64" xr:uid="{00000000-0005-0000-0000-000040000000}"/>
    <cellStyle name="Percent" xfId="65" xr:uid="{00000000-0005-0000-0000-000041000000}"/>
    <cellStyle name="Percent 2" xfId="66" xr:uid="{00000000-0005-0000-0000-000042000000}"/>
    <cellStyle name="Porcentaje" xfId="78" builtinId="5"/>
    <cellStyle name="Porcentaje 2" xfId="84" xr:uid="{00000000-0005-0000-0000-000054000000}"/>
    <cellStyle name="Porcentual 2" xfId="67" xr:uid="{00000000-0005-0000-0000-000043000000}"/>
    <cellStyle name="Salida 2" xfId="68" xr:uid="{00000000-0005-0000-0000-000044000000}"/>
    <cellStyle name="Texto de advertencia 2" xfId="69" xr:uid="{00000000-0005-0000-0000-000045000000}"/>
    <cellStyle name="Texto explicativo 2" xfId="70" xr:uid="{00000000-0005-0000-0000-000046000000}"/>
    <cellStyle name="Título 1 2" xfId="71" xr:uid="{00000000-0005-0000-0000-000047000000}"/>
    <cellStyle name="Título 2 2" xfId="72" xr:uid="{00000000-0005-0000-0000-000048000000}"/>
    <cellStyle name="Título 3 2" xfId="73" xr:uid="{00000000-0005-0000-0000-000049000000}"/>
    <cellStyle name="Título 4" xfId="74" xr:uid="{00000000-0005-0000-0000-00004A000000}"/>
    <cellStyle name="Total 2" xfId="75" xr:uid="{00000000-0005-0000-0000-00004B000000}"/>
    <cellStyle name="Total 2 2" xfId="76" xr:uid="{00000000-0005-0000-0000-00004C000000}"/>
    <cellStyle name="Total 2 3" xfId="77" xr:uid="{00000000-0005-0000-0000-00004D000000}"/>
  </cellStyles>
  <dxfs count="16"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color theme="1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>
          <bgColor rgb="FFFF7C8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theme="0" tint="-0.14987640003662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72"/>
  <sheetViews>
    <sheetView tabSelected="1" topLeftCell="D192" zoomScale="77" zoomScaleNormal="77" workbookViewId="0">
      <selection activeCell="AI222" sqref="AI222"/>
    </sheetView>
  </sheetViews>
  <sheetFormatPr baseColWidth="10" defaultColWidth="32.42578125" defaultRowHeight="15" x14ac:dyDescent="0.25"/>
  <cols>
    <col min="1" max="1" width="16.7109375" style="90" customWidth="1"/>
    <col min="2" max="2" width="37.5703125" style="51" customWidth="1"/>
    <col min="3" max="3" width="49.85546875" style="51" customWidth="1"/>
    <col min="4" max="4" width="15.140625" style="51" bestFit="1" customWidth="1"/>
    <col min="5" max="5" width="11.7109375" style="51" customWidth="1"/>
    <col min="6" max="6" width="9.140625" style="51" customWidth="1"/>
    <col min="7" max="7" width="13.85546875" style="51" hidden="1" customWidth="1"/>
    <col min="8" max="8" width="19" style="51" hidden="1" customWidth="1"/>
    <col min="9" max="9" width="23.140625" style="51" customWidth="1"/>
    <col min="10" max="10" width="31.7109375" style="76" bestFit="1" customWidth="1"/>
    <col min="11" max="41" width="7.28515625" style="51" customWidth="1"/>
    <col min="42" max="42" width="15.5703125" style="55" customWidth="1"/>
    <col min="43" max="43" width="18.5703125" style="55" customWidth="1"/>
    <col min="44" max="44" width="21.85546875" style="56" customWidth="1"/>
    <col min="45" max="45" width="11.7109375" style="57" customWidth="1"/>
    <col min="46" max="46" width="11.28515625" style="51" bestFit="1" customWidth="1"/>
    <col min="47" max="47" width="18" style="51" bestFit="1" customWidth="1"/>
    <col min="48" max="48" width="13.140625" style="51" bestFit="1" customWidth="1"/>
    <col min="49" max="49" width="13.28515625" style="51" bestFit="1" customWidth="1"/>
    <col min="50" max="207" width="32.42578125" style="51" customWidth="1"/>
    <col min="208" max="16384" width="32.42578125" style="51"/>
  </cols>
  <sheetData>
    <row r="1" spans="1:49" x14ac:dyDescent="0.25">
      <c r="A1" s="50"/>
      <c r="G1" s="53"/>
      <c r="H1" s="53"/>
      <c r="I1" s="52"/>
      <c r="J1" s="53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T1" s="57"/>
      <c r="AU1" s="57"/>
      <c r="AV1" s="57"/>
      <c r="AW1" s="57"/>
    </row>
    <row r="2" spans="1:49" ht="16.5" customHeight="1" x14ac:dyDescent="0.25">
      <c r="A2" s="79" t="s">
        <v>0</v>
      </c>
      <c r="B2" s="80" t="s">
        <v>1</v>
      </c>
      <c r="C2" s="81" t="s">
        <v>2</v>
      </c>
      <c r="D2" s="80" t="str">
        <f>VLOOKUP(E2,Maximos_TMAX!AS1:AU13,2,FALSE)</f>
        <v>SEPTIEMBRE</v>
      </c>
      <c r="E2" s="80">
        <v>9</v>
      </c>
      <c r="F2" s="80" t="s">
        <v>3</v>
      </c>
      <c r="G2" s="80">
        <v>2026</v>
      </c>
      <c r="H2" s="89" t="s">
        <v>4</v>
      </c>
      <c r="I2" s="89">
        <f>VLOOKUP(E2,Maximos_TMAX!AS1:AU13,3,FALSE)</f>
        <v>30</v>
      </c>
      <c r="J2" s="89" t="s">
        <v>5</v>
      </c>
      <c r="K2" s="92">
        <f t="shared" ref="K2:AO2" si="0">MAX(K5:K288)</f>
        <v>38</v>
      </c>
      <c r="L2" s="92">
        <f t="shared" si="0"/>
        <v>40</v>
      </c>
      <c r="M2" s="92">
        <f t="shared" si="0"/>
        <v>39</v>
      </c>
      <c r="N2" s="92">
        <f t="shared" si="0"/>
        <v>39.6</v>
      </c>
      <c r="O2" s="92">
        <f t="shared" si="0"/>
        <v>40</v>
      </c>
      <c r="P2" s="92">
        <f t="shared" si="0"/>
        <v>40.200000000000003</v>
      </c>
      <c r="Q2" s="92">
        <f t="shared" si="0"/>
        <v>39</v>
      </c>
      <c r="R2" s="92">
        <f t="shared" si="0"/>
        <v>41.4</v>
      </c>
      <c r="S2" s="92">
        <f t="shared" si="0"/>
        <v>42</v>
      </c>
      <c r="T2" s="92">
        <f t="shared" si="0"/>
        <v>41.4</v>
      </c>
      <c r="U2" s="92">
        <f t="shared" si="0"/>
        <v>39.4</v>
      </c>
      <c r="V2" s="92">
        <f t="shared" si="0"/>
        <v>40</v>
      </c>
      <c r="W2" s="92">
        <f t="shared" si="0"/>
        <v>39.799999999999997</v>
      </c>
      <c r="X2" s="92">
        <f t="shared" si="0"/>
        <v>43</v>
      </c>
      <c r="Y2" s="92">
        <f t="shared" si="0"/>
        <v>41</v>
      </c>
      <c r="Z2" s="92">
        <f t="shared" si="0"/>
        <v>40.6</v>
      </c>
      <c r="AA2" s="92">
        <f t="shared" si="0"/>
        <v>41.4</v>
      </c>
      <c r="AB2" s="92">
        <f t="shared" si="0"/>
        <v>41.4</v>
      </c>
      <c r="AC2" s="92">
        <f t="shared" si="0"/>
        <v>42</v>
      </c>
      <c r="AD2" s="92">
        <f t="shared" si="0"/>
        <v>42.4</v>
      </c>
      <c r="AE2" s="92">
        <f t="shared" si="0"/>
        <v>42.8</v>
      </c>
      <c r="AF2" s="92">
        <f t="shared" si="0"/>
        <v>40.6</v>
      </c>
      <c r="AG2" s="92">
        <f t="shared" si="0"/>
        <v>40</v>
      </c>
      <c r="AH2" s="92">
        <f t="shared" si="0"/>
        <v>41.2</v>
      </c>
      <c r="AI2" s="92">
        <f t="shared" si="0"/>
        <v>39.200000000000003</v>
      </c>
      <c r="AJ2" s="92">
        <f t="shared" si="0"/>
        <v>0</v>
      </c>
      <c r="AK2" s="92">
        <f t="shared" si="0"/>
        <v>0</v>
      </c>
      <c r="AL2" s="92">
        <f t="shared" si="0"/>
        <v>0</v>
      </c>
      <c r="AM2" s="92">
        <f t="shared" si="0"/>
        <v>0</v>
      </c>
      <c r="AN2" s="92">
        <f t="shared" si="0"/>
        <v>0</v>
      </c>
      <c r="AO2" s="92">
        <f t="shared" si="0"/>
        <v>0</v>
      </c>
      <c r="AP2" s="91">
        <f>MAX(K2:AO2)</f>
        <v>43</v>
      </c>
      <c r="AU2" s="61"/>
      <c r="AV2" s="61"/>
    </row>
    <row r="3" spans="1:49" ht="16.5" customHeigh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2"/>
      <c r="L3" s="52"/>
      <c r="M3" s="52"/>
      <c r="N3" s="52"/>
      <c r="O3" s="52"/>
      <c r="P3" s="58"/>
      <c r="Q3" s="58"/>
      <c r="R3" s="52"/>
      <c r="S3" s="52"/>
      <c r="T3" s="52"/>
      <c r="U3" s="52"/>
      <c r="V3" s="52"/>
      <c r="W3" s="52"/>
      <c r="X3" s="59"/>
      <c r="Y3" s="59"/>
      <c r="Z3" s="59"/>
      <c r="AA3" s="52"/>
      <c r="AB3" s="52"/>
      <c r="AC3" s="59"/>
      <c r="AD3" s="59"/>
      <c r="AE3" s="59"/>
      <c r="AF3" s="59"/>
      <c r="AG3" s="59"/>
      <c r="AH3" s="59"/>
      <c r="AI3" s="59"/>
      <c r="AJ3" s="59"/>
      <c r="AK3" s="60"/>
      <c r="AL3" s="59"/>
      <c r="AN3" s="59"/>
      <c r="AO3" s="59"/>
      <c r="AU3" s="61"/>
      <c r="AV3" s="61"/>
    </row>
    <row r="4" spans="1:49" s="52" customFormat="1" ht="24.75" customHeight="1" x14ac:dyDescent="0.2">
      <c r="A4" s="82" t="s">
        <v>6</v>
      </c>
      <c r="B4" s="83" t="s">
        <v>7</v>
      </c>
      <c r="C4" s="83" t="s">
        <v>8</v>
      </c>
      <c r="D4" s="82" t="s">
        <v>9</v>
      </c>
      <c r="E4" s="82" t="s">
        <v>10</v>
      </c>
      <c r="F4" s="82" t="s">
        <v>11</v>
      </c>
      <c r="G4" s="83" t="s">
        <v>12</v>
      </c>
      <c r="H4" s="83" t="s">
        <v>13</v>
      </c>
      <c r="I4" s="83" t="s">
        <v>14</v>
      </c>
      <c r="J4" s="83" t="s">
        <v>15</v>
      </c>
      <c r="K4" s="83">
        <v>1</v>
      </c>
      <c r="L4" s="83">
        <v>2</v>
      </c>
      <c r="M4" s="83">
        <v>3</v>
      </c>
      <c r="N4" s="83">
        <v>4</v>
      </c>
      <c r="O4" s="83">
        <v>5</v>
      </c>
      <c r="P4" s="83">
        <v>6</v>
      </c>
      <c r="Q4" s="83">
        <v>7</v>
      </c>
      <c r="R4" s="83">
        <v>8</v>
      </c>
      <c r="S4" s="83">
        <v>9</v>
      </c>
      <c r="T4" s="83">
        <v>10</v>
      </c>
      <c r="U4" s="84">
        <v>11</v>
      </c>
      <c r="V4" s="83">
        <v>12</v>
      </c>
      <c r="W4" s="84">
        <v>13</v>
      </c>
      <c r="X4" s="83">
        <v>14</v>
      </c>
      <c r="Y4" s="84">
        <v>15</v>
      </c>
      <c r="Z4" s="83">
        <v>16</v>
      </c>
      <c r="AA4" s="84">
        <v>17</v>
      </c>
      <c r="AB4" s="83">
        <v>18</v>
      </c>
      <c r="AC4" s="84">
        <v>19</v>
      </c>
      <c r="AD4" s="83">
        <v>20</v>
      </c>
      <c r="AE4" s="84">
        <v>21</v>
      </c>
      <c r="AF4" s="85">
        <v>22</v>
      </c>
      <c r="AG4" s="85">
        <v>23</v>
      </c>
      <c r="AH4" s="84">
        <v>24</v>
      </c>
      <c r="AI4" s="84">
        <v>25</v>
      </c>
      <c r="AJ4" s="85">
        <v>26</v>
      </c>
      <c r="AK4" s="84">
        <v>27</v>
      </c>
      <c r="AL4" s="85">
        <v>28</v>
      </c>
      <c r="AM4" s="85">
        <v>29</v>
      </c>
      <c r="AN4" s="85">
        <v>30</v>
      </c>
      <c r="AO4" s="84">
        <v>31</v>
      </c>
      <c r="AP4" s="86" t="s">
        <v>16</v>
      </c>
      <c r="AQ4" s="86" t="s">
        <v>17</v>
      </c>
      <c r="AR4" s="86" t="s">
        <v>18</v>
      </c>
      <c r="AS4" s="87" t="s">
        <v>19</v>
      </c>
      <c r="AT4" s="87" t="s">
        <v>20</v>
      </c>
      <c r="AU4" s="88" t="s">
        <v>21</v>
      </c>
      <c r="AV4" s="88" t="s">
        <v>22</v>
      </c>
      <c r="AW4" s="83" t="s">
        <v>23</v>
      </c>
    </row>
    <row r="5" spans="1:49" ht="15" customHeight="1" x14ac:dyDescent="0.2">
      <c r="A5" s="62">
        <v>17015010</v>
      </c>
      <c r="B5" s="63" t="s">
        <v>24</v>
      </c>
      <c r="C5" s="70" t="s">
        <v>25</v>
      </c>
      <c r="D5" s="98">
        <v>-81.703888888888898</v>
      </c>
      <c r="E5" s="98">
        <v>12.586944444444439</v>
      </c>
      <c r="F5" s="102">
        <v>1</v>
      </c>
      <c r="G5" s="65">
        <v>88</v>
      </c>
      <c r="H5" s="65">
        <v>88001</v>
      </c>
      <c r="I5" s="63" t="s">
        <v>26</v>
      </c>
      <c r="J5" s="77" t="s">
        <v>27</v>
      </c>
      <c r="K5" s="66">
        <v>30.5</v>
      </c>
      <c r="L5" s="66">
        <v>32.4</v>
      </c>
      <c r="M5" s="66">
        <v>32.1</v>
      </c>
      <c r="N5" s="66">
        <v>32.4</v>
      </c>
      <c r="O5" s="66">
        <v>32.6</v>
      </c>
      <c r="P5" s="66">
        <v>32.4</v>
      </c>
      <c r="Q5" s="66">
        <v>32</v>
      </c>
      <c r="R5" s="66">
        <v>32.200000000000003</v>
      </c>
      <c r="S5" s="66">
        <v>32.1</v>
      </c>
      <c r="T5" s="66">
        <v>32.200000000000003</v>
      </c>
      <c r="U5" s="66">
        <v>32.700000000000003</v>
      </c>
      <c r="V5" s="66">
        <v>32.4</v>
      </c>
      <c r="W5" s="66">
        <v>32.700000000000003</v>
      </c>
      <c r="X5" s="66">
        <v>31</v>
      </c>
      <c r="Y5" s="66">
        <v>31.5</v>
      </c>
      <c r="Z5" s="66">
        <v>31.7</v>
      </c>
      <c r="AA5" s="66">
        <v>29.6</v>
      </c>
      <c r="AB5" s="66">
        <v>31.9</v>
      </c>
      <c r="AC5" s="66">
        <v>32.1</v>
      </c>
      <c r="AD5" s="66">
        <v>29.6</v>
      </c>
      <c r="AE5" s="66">
        <v>31.5</v>
      </c>
      <c r="AF5" s="66">
        <v>32.700000000000003</v>
      </c>
      <c r="AG5" s="66">
        <v>32.299999999999997</v>
      </c>
      <c r="AH5" s="66">
        <v>32.700000000000003</v>
      </c>
      <c r="AI5" s="66">
        <v>32.299999999999997</v>
      </c>
      <c r="AJ5" s="66"/>
      <c r="AK5" s="66"/>
      <c r="AL5" s="66"/>
      <c r="AM5" s="66"/>
      <c r="AN5" s="66"/>
      <c r="AO5" s="66"/>
      <c r="AP5" s="67">
        <f t="shared" ref="AP5:AP68" si="1">COUNTIF(K5:AO5,"&gt;0")</f>
        <v>25</v>
      </c>
      <c r="AQ5" s="68">
        <f t="shared" ref="AQ5:AQ68" si="2">IF(AP5&gt;14,AVERAGE(K5:AO5),"")</f>
        <v>31.904</v>
      </c>
      <c r="AR5" s="68">
        <f>IFERROR(VLOOKUP(A5,Climatologia_TMAX!A:U,9+$E$2,FALSE),"")</f>
        <v>30.837144120247562</v>
      </c>
      <c r="AS5" s="68">
        <f t="shared" ref="AS5:AS68" si="3">IF(OR(AQ5="",AR5=""),"",IFERROR(AQ5-AR5,""))</f>
        <v>1.0668558797524383</v>
      </c>
      <c r="AT5" s="74">
        <f t="shared" ref="AT5:AT68" si="4">IF(COUNT(K5:AO5)=0,"",MAX(K5:AO5))</f>
        <v>32.700000000000003</v>
      </c>
      <c r="AU5" s="74">
        <f t="array" ref="AU5">IFERROR(
  _xlfn.LET(
    _xlpm.mesTxt, INDEX({"ENERO","FEBRERO","MARZO","ABRIL","MAYO","JUNIO","JULIO","AGOSTO","SEPTIEMBRE","OCTUBRE","NOVIEMBRE","DICIEMBRE"}, E$2),
    _xlpm.colIni, MATCH(_xlpm.mesTxt, Maximos_TMAX!$1:$1, 0),
    _xlpm.fila, MATCH($A5, Maximos_TMAX!$A:$A, 0),
    _xlpm.val, INDEX(Maximos_TMAX!$A:$ZZ, _xlpm.fila, _xlpm.colIni),
    IF(_xlpm.val="", "", _xlpm.val)
  ),
"")</f>
        <v>33.4</v>
      </c>
      <c r="AV5" s="75">
        <f t="array" ref="AV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42992</v>
      </c>
      <c r="AW5" s="69">
        <f t="shared" ref="AW5:AW68" si="5">IF(OR(AT5="",AU5=""),"NA",IFERROR(AT5-AU5,"NA"))</f>
        <v>-0.69999999999999574</v>
      </c>
    </row>
    <row r="6" spans="1:49" ht="15" customHeight="1" x14ac:dyDescent="0.2">
      <c r="A6" s="62">
        <v>17025020</v>
      </c>
      <c r="B6" s="70" t="s">
        <v>28</v>
      </c>
      <c r="C6" s="70" t="s">
        <v>25</v>
      </c>
      <c r="D6" s="99">
        <v>-81.357722219999999</v>
      </c>
      <c r="E6" s="99">
        <v>13.359500000000001</v>
      </c>
      <c r="F6" s="67">
        <v>7</v>
      </c>
      <c r="G6" s="71">
        <v>88</v>
      </c>
      <c r="H6" s="71">
        <v>88564</v>
      </c>
      <c r="I6" s="72" t="s">
        <v>26</v>
      </c>
      <c r="J6" s="78" t="s">
        <v>29</v>
      </c>
      <c r="K6" s="66">
        <v>30.6</v>
      </c>
      <c r="L6" s="66">
        <v>32.1</v>
      </c>
      <c r="M6" s="66">
        <v>32.200000000000003</v>
      </c>
      <c r="N6" s="66">
        <v>32.5</v>
      </c>
      <c r="O6" s="66">
        <v>32.200000000000003</v>
      </c>
      <c r="P6" s="66">
        <v>32.4</v>
      </c>
      <c r="Q6" s="66">
        <v>32.4</v>
      </c>
      <c r="R6" s="66">
        <v>32.799999999999997</v>
      </c>
      <c r="S6" s="66">
        <v>32.6</v>
      </c>
      <c r="T6" s="66">
        <v>32.4</v>
      </c>
      <c r="U6" s="66">
        <v>32.200000000000003</v>
      </c>
      <c r="V6" s="66">
        <v>32.5</v>
      </c>
      <c r="W6" s="66">
        <v>32.200000000000003</v>
      </c>
      <c r="X6" s="66">
        <v>32.200000000000003</v>
      </c>
      <c r="Y6" s="66">
        <v>31.4</v>
      </c>
      <c r="Z6" s="66">
        <v>32.1</v>
      </c>
      <c r="AA6" s="66">
        <v>30.2</v>
      </c>
      <c r="AB6" s="66">
        <v>32.799999999999997</v>
      </c>
      <c r="AC6" s="66">
        <v>32.6</v>
      </c>
      <c r="AD6" s="66">
        <v>29.7</v>
      </c>
      <c r="AE6" s="66">
        <v>30.6</v>
      </c>
      <c r="AF6" s="66">
        <v>32.6</v>
      </c>
      <c r="AG6" s="66">
        <v>32.200000000000003</v>
      </c>
      <c r="AH6" s="66">
        <v>32.9</v>
      </c>
      <c r="AI6" s="66">
        <v>33.1</v>
      </c>
      <c r="AJ6" s="66"/>
      <c r="AK6" s="66"/>
      <c r="AL6" s="66"/>
      <c r="AM6" s="66"/>
      <c r="AN6" s="66"/>
      <c r="AO6" s="66"/>
      <c r="AP6" s="67">
        <f t="shared" si="1"/>
        <v>25</v>
      </c>
      <c r="AQ6" s="68">
        <f t="shared" si="2"/>
        <v>32.06</v>
      </c>
      <c r="AR6" s="68">
        <f>IFERROR(VLOOKUP(A6,Climatologia_TMAX!A:U,9+$E$2,FALSE),"")</f>
        <v>31.213724845269681</v>
      </c>
      <c r="AS6" s="68">
        <f t="shared" si="3"/>
        <v>0.84627515473032133</v>
      </c>
      <c r="AT6" s="74">
        <f t="shared" si="4"/>
        <v>33.1</v>
      </c>
      <c r="AU6" s="74">
        <f t="array" ref="AU6">IFERROR(
  _xlfn.LET(
    _xlpm.mesTxt, INDEX({"ENERO","FEBRERO","MARZO","ABRIL","MAYO","JUNIO","JULIO","AGOSTO","SEPTIEMBRE","OCTUBRE","NOVIEMBRE","DICIEMBRE"}, E$2),
    _xlpm.colIni, MATCH(_xlpm.mesTxt, Maximos_TMAX!$1:$1, 0),
    _xlpm.fila, MATCH($A6, Maximos_TMAX!$A:$A, 0),
    _xlpm.val, INDEX(Maximos_TMAX!$A:$ZZ, _xlpm.fila, _xlpm.colIni),
    IF(_xlpm.val="", "", _xlpm.val)
  ),
"")</f>
        <v>33.200000000000003</v>
      </c>
      <c r="AV6" s="75">
        <f t="array" ref="AV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39718</v>
      </c>
      <c r="AW6" s="69">
        <f t="shared" si="5"/>
        <v>-0.10000000000000142</v>
      </c>
    </row>
    <row r="7" spans="1:49" ht="15" customHeight="1" x14ac:dyDescent="0.2">
      <c r="A7" s="62">
        <v>15015050</v>
      </c>
      <c r="B7" s="70" t="s">
        <v>30</v>
      </c>
      <c r="C7" s="70" t="s">
        <v>25</v>
      </c>
      <c r="D7" s="99">
        <v>-74.228888890000007</v>
      </c>
      <c r="E7" s="99">
        <v>11.12833333</v>
      </c>
      <c r="F7" s="67">
        <v>4</v>
      </c>
      <c r="G7" s="71">
        <v>47</v>
      </c>
      <c r="H7" s="71">
        <v>47001</v>
      </c>
      <c r="I7" s="72" t="s">
        <v>31</v>
      </c>
      <c r="J7" s="78" t="s">
        <v>32</v>
      </c>
      <c r="K7" s="66">
        <v>32.4</v>
      </c>
      <c r="L7" s="66">
        <v>34.799999999999997</v>
      </c>
      <c r="M7" s="66">
        <v>35.200000000000003</v>
      </c>
      <c r="N7" s="66">
        <v>35.200000000000003</v>
      </c>
      <c r="O7" s="66">
        <v>37</v>
      </c>
      <c r="P7" s="66">
        <v>35.200000000000003</v>
      </c>
      <c r="Q7" s="66">
        <v>33.5</v>
      </c>
      <c r="R7" s="66">
        <v>35</v>
      </c>
      <c r="S7" s="66">
        <v>36.9</v>
      </c>
      <c r="T7" s="66">
        <v>34.4</v>
      </c>
      <c r="U7" s="66">
        <v>35.200000000000003</v>
      </c>
      <c r="V7" s="66">
        <v>35.4</v>
      </c>
      <c r="W7" s="66">
        <v>35.200000000000003</v>
      </c>
      <c r="X7" s="66">
        <v>34.799999999999997</v>
      </c>
      <c r="Y7" s="66">
        <v>35.4</v>
      </c>
      <c r="Z7" s="66">
        <v>33.6</v>
      </c>
      <c r="AA7" s="66">
        <v>35.700000000000003</v>
      </c>
      <c r="AB7" s="66">
        <v>35.6</v>
      </c>
      <c r="AC7" s="66">
        <v>34.9</v>
      </c>
      <c r="AD7" s="66">
        <v>36.1</v>
      </c>
      <c r="AE7" s="114">
        <v>34.799999999999997</v>
      </c>
      <c r="AF7" s="66">
        <v>34.6</v>
      </c>
      <c r="AG7" s="66">
        <v>36.299999999999997</v>
      </c>
      <c r="AH7" s="66">
        <v>35.299999999999997</v>
      </c>
      <c r="AI7" s="66">
        <v>35.6</v>
      </c>
      <c r="AJ7" s="66"/>
      <c r="AK7" s="66"/>
      <c r="AL7" s="66"/>
      <c r="AM7" s="66"/>
      <c r="AN7" s="66"/>
      <c r="AO7" s="66"/>
      <c r="AP7" s="67">
        <f t="shared" si="1"/>
        <v>25</v>
      </c>
      <c r="AQ7" s="68">
        <f t="shared" si="2"/>
        <v>35.123999999999995</v>
      </c>
      <c r="AR7" s="68">
        <f>IFERROR(VLOOKUP(A7,Climatologia_TMAX!A:U,9+$E$2,FALSE),"")</f>
        <v>32.888880131362889</v>
      </c>
      <c r="AS7" s="68">
        <f t="shared" si="3"/>
        <v>2.2351198686371063</v>
      </c>
      <c r="AT7" s="74">
        <f t="shared" si="4"/>
        <v>37</v>
      </c>
      <c r="AU7" s="74">
        <f t="array" ref="AU7">IFERROR(
  _xlfn.LET(
    _xlpm.mesTxt, INDEX({"ENERO","FEBRERO","MARZO","ABRIL","MAYO","JUNIO","JULIO","AGOSTO","SEPTIEMBRE","OCTUBRE","NOVIEMBRE","DICIEMBRE"}, E$2),
    _xlpm.colIni, MATCH(_xlpm.mesTxt, Maximos_TMAX!$1:$1, 0),
    _xlpm.fila, MATCH($A7, Maximos_TMAX!$A:$A, 0),
    _xlpm.val, INDEX(Maximos_TMAX!$A:$ZZ, _xlpm.fila, _xlpm.colIni),
    IF(_xlpm.val="", "", _xlpm.val)
  ),
"")</f>
        <v>37.200000000000003</v>
      </c>
      <c r="AV7" s="75">
        <f t="array" ref="AV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34946</v>
      </c>
      <c r="AW7" s="69">
        <f t="shared" si="5"/>
        <v>-0.20000000000000284</v>
      </c>
    </row>
    <row r="8" spans="1:49" ht="15" customHeight="1" x14ac:dyDescent="0.2">
      <c r="A8" s="62">
        <v>14015080</v>
      </c>
      <c r="B8" s="63" t="s">
        <v>33</v>
      </c>
      <c r="C8" s="70" t="s">
        <v>25</v>
      </c>
      <c r="D8" s="98">
        <v>-75.516027780000002</v>
      </c>
      <c r="E8" s="98">
        <v>10.44725</v>
      </c>
      <c r="F8" s="102">
        <v>2</v>
      </c>
      <c r="G8" s="65">
        <v>13</v>
      </c>
      <c r="H8" s="65">
        <v>13001</v>
      </c>
      <c r="I8" s="63" t="s">
        <v>34</v>
      </c>
      <c r="J8" s="77" t="s">
        <v>35</v>
      </c>
      <c r="K8" s="66">
        <v>33.200000000000003</v>
      </c>
      <c r="L8" s="66">
        <v>33.9</v>
      </c>
      <c r="M8" s="66">
        <v>33.700000000000003</v>
      </c>
      <c r="N8" s="66">
        <v>34.299999999999997</v>
      </c>
      <c r="O8" s="66">
        <v>34.200000000000003</v>
      </c>
      <c r="P8" s="66">
        <v>36.1</v>
      </c>
      <c r="Q8" s="66">
        <v>33.9</v>
      </c>
      <c r="R8" s="66">
        <v>38.299999999999997</v>
      </c>
      <c r="S8" s="66">
        <v>35.5</v>
      </c>
      <c r="T8" s="66">
        <v>34.1</v>
      </c>
      <c r="U8" s="66">
        <v>32.799999999999997</v>
      </c>
      <c r="V8" s="66">
        <v>34.6</v>
      </c>
      <c r="W8" s="66">
        <v>32.799999999999997</v>
      </c>
      <c r="X8" s="66">
        <v>32.9</v>
      </c>
      <c r="Y8" s="66">
        <v>33.9</v>
      </c>
      <c r="Z8" s="66">
        <v>35.1</v>
      </c>
      <c r="AA8" s="66">
        <v>35</v>
      </c>
      <c r="AB8" s="66">
        <v>33.700000000000003</v>
      </c>
      <c r="AC8" s="66">
        <v>33.4</v>
      </c>
      <c r="AD8" s="66">
        <v>33.799999999999997</v>
      </c>
      <c r="AE8" s="66">
        <v>33.5</v>
      </c>
      <c r="AF8" s="66">
        <v>33.1</v>
      </c>
      <c r="AG8" s="66">
        <v>33.4</v>
      </c>
      <c r="AH8" s="66">
        <v>34.9</v>
      </c>
      <c r="AI8" s="66">
        <v>34.9</v>
      </c>
      <c r="AJ8" s="66"/>
      <c r="AK8" s="66"/>
      <c r="AL8" s="66"/>
      <c r="AM8" s="66"/>
      <c r="AN8" s="66"/>
      <c r="AO8" s="66"/>
      <c r="AP8" s="67">
        <f t="shared" si="1"/>
        <v>25</v>
      </c>
      <c r="AQ8" s="68">
        <f t="shared" si="2"/>
        <v>34.200000000000003</v>
      </c>
      <c r="AR8" s="68">
        <f>IFERROR(VLOOKUP(A8,Climatologia_TMAX!A:U,9+$E$2,FALSE),"")</f>
        <v>32.066531113753463</v>
      </c>
      <c r="AS8" s="68">
        <f t="shared" si="3"/>
        <v>2.1334688862465399</v>
      </c>
      <c r="AT8" s="74">
        <f t="shared" si="4"/>
        <v>38.299999999999997</v>
      </c>
      <c r="AU8" s="74">
        <f t="array" ref="AU8">IFERROR(
  _xlfn.LET(
    _xlpm.mesTxt, INDEX({"ENERO","FEBRERO","MARZO","ABRIL","MAYO","JUNIO","JULIO","AGOSTO","SEPTIEMBRE","OCTUBRE","NOVIEMBRE","DICIEMBRE"}, E$2),
    _xlpm.colIni, MATCH(_xlpm.mesTxt, Maximos_TMAX!$1:$1, 0),
    _xlpm.fila, MATCH($A8, Maximos_TMAX!$A:$A, 0),
    _xlpm.val, INDEX(Maximos_TMAX!$A:$ZZ, _xlpm.fila, _xlpm.colIni),
    IF(_xlpm.val="", "", _xlpm.val)
  ),
"")</f>
        <v>36.799999999999997</v>
      </c>
      <c r="AV8" s="75">
        <f t="array" ref="AV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35689</v>
      </c>
      <c r="AW8" s="69">
        <f t="shared" si="5"/>
        <v>1.5</v>
      </c>
    </row>
    <row r="9" spans="1:49" ht="15" customHeight="1" x14ac:dyDescent="0.2">
      <c r="A9" s="62">
        <v>29045190</v>
      </c>
      <c r="B9" s="63" t="s">
        <v>36</v>
      </c>
      <c r="C9" s="70" t="s">
        <v>25</v>
      </c>
      <c r="D9" s="98">
        <v>-74.779722220000011</v>
      </c>
      <c r="E9" s="98">
        <v>10.91777778</v>
      </c>
      <c r="F9" s="102">
        <v>14</v>
      </c>
      <c r="G9" s="65">
        <v>8</v>
      </c>
      <c r="H9" s="65">
        <v>8758</v>
      </c>
      <c r="I9" s="63" t="s">
        <v>37</v>
      </c>
      <c r="J9" s="77" t="s">
        <v>38</v>
      </c>
      <c r="K9" s="66">
        <v>35.1</v>
      </c>
      <c r="L9" s="66">
        <v>35.6</v>
      </c>
      <c r="M9" s="66">
        <v>36.700000000000003</v>
      </c>
      <c r="N9" s="66">
        <v>35.6</v>
      </c>
      <c r="O9" s="66">
        <v>36.5</v>
      </c>
      <c r="P9" s="66">
        <v>38</v>
      </c>
      <c r="Q9" s="66">
        <v>34.799999999999997</v>
      </c>
      <c r="R9" s="66">
        <v>35.6</v>
      </c>
      <c r="S9" s="66">
        <v>36.1</v>
      </c>
      <c r="T9" s="66">
        <v>35.700000000000003</v>
      </c>
      <c r="U9" s="66">
        <v>34.700000000000003</v>
      </c>
      <c r="V9" s="66">
        <v>34.9</v>
      </c>
      <c r="W9" s="66">
        <v>34.700000000000003</v>
      </c>
      <c r="X9" s="66">
        <v>33.1</v>
      </c>
      <c r="Y9" s="66">
        <v>34.5</v>
      </c>
      <c r="Z9" s="66">
        <v>32.6</v>
      </c>
      <c r="AA9" s="66">
        <v>36.799999999999997</v>
      </c>
      <c r="AB9" s="66">
        <v>38.799999999999997</v>
      </c>
      <c r="AC9" s="66">
        <v>37</v>
      </c>
      <c r="AD9" s="66">
        <v>35.200000000000003</v>
      </c>
      <c r="AE9" s="66">
        <v>32.6</v>
      </c>
      <c r="AF9" s="66">
        <v>34.9</v>
      </c>
      <c r="AG9" s="66">
        <v>36.799999999999997</v>
      </c>
      <c r="AH9" s="66">
        <v>35.299999999999997</v>
      </c>
      <c r="AI9" s="66">
        <v>35.799999999999997</v>
      </c>
      <c r="AJ9" s="66"/>
      <c r="AK9" s="66"/>
      <c r="AL9" s="66"/>
      <c r="AM9" s="66"/>
      <c r="AN9" s="66"/>
      <c r="AO9" s="66"/>
      <c r="AP9" s="67">
        <f t="shared" si="1"/>
        <v>25</v>
      </c>
      <c r="AQ9" s="68">
        <f t="shared" si="2"/>
        <v>35.495999999999995</v>
      </c>
      <c r="AR9" s="68">
        <f>IFERROR(VLOOKUP(A9,Climatologia_TMAX!A:U,9+$E$2,FALSE),"")</f>
        <v>33.308997701149423</v>
      </c>
      <c r="AS9" s="68">
        <f t="shared" si="3"/>
        <v>2.1870022988505724</v>
      </c>
      <c r="AT9" s="74">
        <f t="shared" si="4"/>
        <v>38.799999999999997</v>
      </c>
      <c r="AU9" s="74">
        <f t="array" ref="AU9">IFERROR(
  _xlfn.LET(
    _xlpm.mesTxt, INDEX({"ENERO","FEBRERO","MARZO","ABRIL","MAYO","JUNIO","JULIO","AGOSTO","SEPTIEMBRE","OCTUBRE","NOVIEMBRE","DICIEMBRE"}, E$2),
    _xlpm.colIni, MATCH(_xlpm.mesTxt, Maximos_TMAX!$1:$1, 0),
    _xlpm.fila, MATCH($A9, Maximos_TMAX!$A:$A, 0),
    _xlpm.val, INDEX(Maximos_TMAX!$A:$ZZ, _xlpm.fila, _xlpm.colIni),
    IF(_xlpm.val="", "", _xlpm.val)
  ),
"")</f>
        <v>38.4</v>
      </c>
      <c r="AV9" s="75">
        <f t="array" ref="AV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37866</v>
      </c>
      <c r="AW9" s="69">
        <f t="shared" si="5"/>
        <v>0.39999999999999858</v>
      </c>
    </row>
    <row r="10" spans="1:49" ht="15" customHeight="1" x14ac:dyDescent="0.2">
      <c r="A10" s="62">
        <v>15065180</v>
      </c>
      <c r="B10" s="63" t="s">
        <v>39</v>
      </c>
      <c r="C10" s="70" t="s">
        <v>25</v>
      </c>
      <c r="D10" s="98">
        <v>-72.917666669999988</v>
      </c>
      <c r="E10" s="98">
        <v>11.529611109999999</v>
      </c>
      <c r="F10" s="102">
        <v>4</v>
      </c>
      <c r="G10" s="65">
        <v>44</v>
      </c>
      <c r="H10" s="65">
        <v>44001</v>
      </c>
      <c r="I10" s="63" t="s">
        <v>40</v>
      </c>
      <c r="J10" s="77" t="s">
        <v>41</v>
      </c>
      <c r="K10" s="66">
        <v>34.700000000000003</v>
      </c>
      <c r="L10" s="66">
        <v>34.299999999999997</v>
      </c>
      <c r="M10" s="66">
        <v>37.4</v>
      </c>
      <c r="N10" s="66">
        <v>36.799999999999997</v>
      </c>
      <c r="O10" s="66">
        <v>38.5</v>
      </c>
      <c r="P10" s="66">
        <v>39.6</v>
      </c>
      <c r="Q10" s="66">
        <v>37.799999999999997</v>
      </c>
      <c r="R10" s="66">
        <v>38.1</v>
      </c>
      <c r="S10" s="66">
        <v>37.9</v>
      </c>
      <c r="T10" s="66">
        <v>38.200000000000003</v>
      </c>
      <c r="U10" s="66">
        <v>36.5</v>
      </c>
      <c r="V10" s="66">
        <v>36.200000000000003</v>
      </c>
      <c r="W10" s="66">
        <v>36.5</v>
      </c>
      <c r="X10" s="66">
        <v>35.9</v>
      </c>
      <c r="Y10" s="66">
        <v>35.9</v>
      </c>
      <c r="Z10" s="66">
        <v>36.4</v>
      </c>
      <c r="AA10" s="66">
        <v>37.1</v>
      </c>
      <c r="AB10" s="66">
        <v>39.799999999999997</v>
      </c>
      <c r="AC10" s="66">
        <v>35.4</v>
      </c>
      <c r="AD10" s="66">
        <v>32</v>
      </c>
      <c r="AE10" s="66">
        <v>32.1</v>
      </c>
      <c r="AF10" s="66">
        <v>32.6</v>
      </c>
      <c r="AG10" s="66">
        <v>36.299999999999997</v>
      </c>
      <c r="AH10" s="66">
        <v>35.799999999999997</v>
      </c>
      <c r="AI10" s="66">
        <v>34.799999999999997</v>
      </c>
      <c r="AJ10" s="66"/>
      <c r="AK10" s="66"/>
      <c r="AL10" s="66"/>
      <c r="AM10" s="66"/>
      <c r="AN10" s="66"/>
      <c r="AO10" s="66"/>
      <c r="AP10" s="67">
        <f t="shared" si="1"/>
        <v>25</v>
      </c>
      <c r="AQ10" s="68">
        <f t="shared" si="2"/>
        <v>36.263999999999989</v>
      </c>
      <c r="AR10" s="68">
        <f>IFERROR(VLOOKUP(A10,Climatologia_TMAX!A:U,9+$E$2,FALSE),"")</f>
        <v>33.75991221422256</v>
      </c>
      <c r="AS10" s="68">
        <f t="shared" si="3"/>
        <v>2.5040877857774291</v>
      </c>
      <c r="AT10" s="74">
        <f t="shared" si="4"/>
        <v>39.799999999999997</v>
      </c>
      <c r="AU10" s="74">
        <f t="array" ref="AU10">IFERROR(
  _xlfn.LET(
    _xlpm.mesTxt, INDEX({"ENERO","FEBRERO","MARZO","ABRIL","MAYO","JUNIO","JULIO","AGOSTO","SEPTIEMBRE","OCTUBRE","NOVIEMBRE","DICIEMBRE"}, E$2),
    _xlpm.colIni, MATCH(_xlpm.mesTxt, Maximos_TMAX!$1:$1, 0),
    _xlpm.fila, MATCH($A10, Maximos_TMAX!$A:$A, 0),
    _xlpm.val, INDEX(Maximos_TMAX!$A:$ZZ, _xlpm.fila, _xlpm.colIni),
    IF(_xlpm.val="", "", _xlpm.val)
  ),
"")</f>
        <v>39.6</v>
      </c>
      <c r="AV10" s="75">
        <f t="array" ref="AV1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40062</v>
      </c>
      <c r="AW10" s="69">
        <f t="shared" si="5"/>
        <v>0.19999999999999574</v>
      </c>
    </row>
    <row r="11" spans="1:49" ht="15" customHeight="1" x14ac:dyDescent="0.2">
      <c r="A11" s="62">
        <v>28025502</v>
      </c>
      <c r="B11" s="72" t="s">
        <v>42</v>
      </c>
      <c r="C11" s="70" t="s">
        <v>25</v>
      </c>
      <c r="D11" s="99">
        <v>-73.247666670000001</v>
      </c>
      <c r="E11" s="99">
        <v>10.43616667</v>
      </c>
      <c r="F11" s="67">
        <v>138</v>
      </c>
      <c r="G11" s="62">
        <v>20</v>
      </c>
      <c r="H11" s="62">
        <v>20001</v>
      </c>
      <c r="I11" s="72" t="s">
        <v>43</v>
      </c>
      <c r="J11" s="72" t="s">
        <v>44</v>
      </c>
      <c r="K11" s="66">
        <v>35.799999999999997</v>
      </c>
      <c r="L11" s="66">
        <v>37</v>
      </c>
      <c r="M11" s="66">
        <v>37.799999999999997</v>
      </c>
      <c r="N11" s="66">
        <v>39</v>
      </c>
      <c r="O11" s="66">
        <v>38.9</v>
      </c>
      <c r="P11" s="66">
        <v>40.1</v>
      </c>
      <c r="Q11" s="66">
        <v>35.9</v>
      </c>
      <c r="R11" s="66">
        <v>40</v>
      </c>
      <c r="S11" s="66">
        <v>39.799999999999997</v>
      </c>
      <c r="T11" s="66">
        <v>37.700000000000003</v>
      </c>
      <c r="U11" s="66">
        <v>38.9</v>
      </c>
      <c r="V11" s="66">
        <v>37.5</v>
      </c>
      <c r="W11" s="66">
        <v>38.9</v>
      </c>
      <c r="X11" s="66">
        <v>35.9</v>
      </c>
      <c r="Y11" s="66">
        <v>38.6</v>
      </c>
      <c r="Z11" s="66">
        <v>37.200000000000003</v>
      </c>
      <c r="AA11" s="66">
        <v>40.4</v>
      </c>
      <c r="AB11" s="66">
        <v>40.6</v>
      </c>
      <c r="AC11" s="66">
        <v>35.6</v>
      </c>
      <c r="AD11" s="66">
        <v>36.200000000000003</v>
      </c>
      <c r="AE11" s="66">
        <v>36.799999999999997</v>
      </c>
      <c r="AF11" s="66">
        <v>38.799999999999997</v>
      </c>
      <c r="AG11" s="66">
        <v>38</v>
      </c>
      <c r="AH11" s="66">
        <v>38.700000000000003</v>
      </c>
      <c r="AI11" s="66">
        <v>38.5</v>
      </c>
      <c r="AJ11" s="66"/>
      <c r="AK11" s="66"/>
      <c r="AL11" s="66"/>
      <c r="AM11" s="66"/>
      <c r="AN11" s="66"/>
      <c r="AO11" s="66"/>
      <c r="AP11" s="67">
        <f t="shared" si="1"/>
        <v>25</v>
      </c>
      <c r="AQ11" s="68">
        <f t="shared" si="2"/>
        <v>38.103999999999999</v>
      </c>
      <c r="AR11" s="68">
        <f>IFERROR(VLOOKUP(A11,Climatologia_TMAX!A:U,9+$E$2,FALSE),"")</f>
        <v>34.012164961475307</v>
      </c>
      <c r="AS11" s="68">
        <f t="shared" si="3"/>
        <v>4.0918350385246924</v>
      </c>
      <c r="AT11" s="111">
        <f t="shared" si="4"/>
        <v>40.6</v>
      </c>
      <c r="AU11" s="74">
        <f t="array" ref="AU11">IFERROR(
  _xlfn.LET(
    _xlpm.mesTxt, INDEX({"ENERO","FEBRERO","MARZO","ABRIL","MAYO","JUNIO","JULIO","AGOSTO","SEPTIEMBRE","OCTUBRE","NOVIEMBRE","DICIEMBRE"}, E$2),
    _xlpm.colIni, MATCH(_xlpm.mesTxt, Maximos_TMAX!$1:$1, 0),
    _xlpm.fila, MATCH($A11, Maximos_TMAX!$A:$A, 0),
    _xlpm.val, INDEX(Maximos_TMAX!$A:$ZZ, _xlpm.fila, _xlpm.colIni),
    IF(_xlpm.val="", "", _xlpm.val)
  ),
"")</f>
        <v>40.200000000000003</v>
      </c>
      <c r="AV11" s="75">
        <f t="array" ref="AV1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33494</v>
      </c>
      <c r="AW11" s="69">
        <f t="shared" si="5"/>
        <v>0.39999999999999858</v>
      </c>
    </row>
    <row r="12" spans="1:49" ht="15" customHeight="1" x14ac:dyDescent="0.2">
      <c r="A12" s="62">
        <v>13035501</v>
      </c>
      <c r="B12" s="63" t="s">
        <v>45</v>
      </c>
      <c r="C12" s="70" t="s">
        <v>25</v>
      </c>
      <c r="D12" s="98">
        <v>-75.825138890000005</v>
      </c>
      <c r="E12" s="98">
        <v>8.8258333300000018</v>
      </c>
      <c r="F12" s="102">
        <v>20</v>
      </c>
      <c r="G12" s="65">
        <v>23</v>
      </c>
      <c r="H12" s="65">
        <v>23001</v>
      </c>
      <c r="I12" s="63" t="s">
        <v>46</v>
      </c>
      <c r="J12" s="77" t="s">
        <v>47</v>
      </c>
      <c r="K12" s="66">
        <v>34.6</v>
      </c>
      <c r="L12" s="66">
        <v>34.1</v>
      </c>
      <c r="M12" s="66">
        <v>36.1</v>
      </c>
      <c r="N12" s="66">
        <v>35</v>
      </c>
      <c r="O12" s="66">
        <v>36.200000000000003</v>
      </c>
      <c r="P12" s="66">
        <v>30.6</v>
      </c>
      <c r="Q12" s="66">
        <v>32.6</v>
      </c>
      <c r="R12" s="66">
        <v>37.4</v>
      </c>
      <c r="S12" s="66">
        <v>36.4</v>
      </c>
      <c r="T12" s="66">
        <v>33.4</v>
      </c>
      <c r="U12" s="113">
        <v>31.9</v>
      </c>
      <c r="V12" s="66">
        <v>35.5</v>
      </c>
      <c r="W12" s="66">
        <v>31.9</v>
      </c>
      <c r="X12" s="66">
        <v>34.6</v>
      </c>
      <c r="Y12" s="66">
        <v>31.4</v>
      </c>
      <c r="Z12" s="66">
        <v>33.799999999999997</v>
      </c>
      <c r="AA12" s="66">
        <v>36.9</v>
      </c>
      <c r="AB12" s="66">
        <v>35.200000000000003</v>
      </c>
      <c r="AC12" s="66">
        <v>29.6</v>
      </c>
      <c r="AD12" s="66">
        <v>33.4</v>
      </c>
      <c r="AE12" s="66">
        <v>32.200000000000003</v>
      </c>
      <c r="AF12" s="66">
        <v>34.6</v>
      </c>
      <c r="AG12" s="66">
        <v>34.799999999999997</v>
      </c>
      <c r="AH12" s="66">
        <v>34.5</v>
      </c>
      <c r="AI12" s="66">
        <v>34.4</v>
      </c>
      <c r="AJ12" s="66"/>
      <c r="AK12" s="66"/>
      <c r="AL12" s="66"/>
      <c r="AM12" s="66"/>
      <c r="AN12" s="66"/>
      <c r="AO12" s="66"/>
      <c r="AP12" s="67">
        <f t="shared" si="1"/>
        <v>25</v>
      </c>
      <c r="AQ12" s="68">
        <f t="shared" si="2"/>
        <v>34.043999999999997</v>
      </c>
      <c r="AR12" s="68">
        <f>IFERROR(VLOOKUP(A12,Climatologia_TMAX!A:U,9+$E$2,FALSE),"")</f>
        <v>32.561237881007962</v>
      </c>
      <c r="AS12" s="68">
        <f t="shared" si="3"/>
        <v>1.482762118992035</v>
      </c>
      <c r="AT12" s="74">
        <f t="shared" si="4"/>
        <v>37.4</v>
      </c>
      <c r="AU12" s="74">
        <f t="array" ref="AU12">IFERROR(
  _xlfn.LET(
    _xlpm.mesTxt, INDEX({"ENERO","FEBRERO","MARZO","ABRIL","MAYO","JUNIO","JULIO","AGOSTO","SEPTIEMBRE","OCTUBRE","NOVIEMBRE","DICIEMBRE"}, E$2),
    _xlpm.colIni, MATCH(_xlpm.mesTxt, Maximos_TMAX!$1:$1, 0),
    _xlpm.fila, MATCH($A12, Maximos_TMAX!$A:$A, 0),
    _xlpm.val, INDEX(Maximos_TMAX!$A:$ZZ, _xlpm.fila, _xlpm.colIni),
    IF(_xlpm.val="", "", _xlpm.val)
  ),
"")</f>
        <v>37.5</v>
      </c>
      <c r="AV12" s="75">
        <f t="array" ref="AV1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12" s="69">
        <f t="shared" si="5"/>
        <v>-0.10000000000000142</v>
      </c>
    </row>
    <row r="13" spans="1:49" ht="15" customHeight="1" x14ac:dyDescent="0.2">
      <c r="A13" s="62">
        <v>23155030</v>
      </c>
      <c r="B13" s="70" t="s">
        <v>48</v>
      </c>
      <c r="C13" s="70" t="s">
        <v>25</v>
      </c>
      <c r="D13" s="99">
        <v>-73.808611110000001</v>
      </c>
      <c r="E13" s="99">
        <v>7.0263888899999998</v>
      </c>
      <c r="F13" s="67">
        <v>126</v>
      </c>
      <c r="G13" s="71">
        <v>68</v>
      </c>
      <c r="H13" s="71">
        <v>68081</v>
      </c>
      <c r="I13" s="72" t="s">
        <v>49</v>
      </c>
      <c r="J13" s="78" t="s">
        <v>50</v>
      </c>
      <c r="K13" s="66">
        <v>35</v>
      </c>
      <c r="L13" s="66">
        <v>33.799999999999997</v>
      </c>
      <c r="M13" s="66">
        <v>35.4</v>
      </c>
      <c r="N13" s="66">
        <v>35.4</v>
      </c>
      <c r="O13" s="66">
        <v>36.6</v>
      </c>
      <c r="P13" s="66">
        <v>32.200000000000003</v>
      </c>
      <c r="Q13" s="66">
        <v>34</v>
      </c>
      <c r="R13" s="66">
        <v>36.4</v>
      </c>
      <c r="S13" s="66">
        <v>37.6</v>
      </c>
      <c r="T13" s="66">
        <v>35.799999999999997</v>
      </c>
      <c r="U13" s="66">
        <v>33</v>
      </c>
      <c r="V13" s="66">
        <v>36.5</v>
      </c>
      <c r="W13" s="66">
        <v>33</v>
      </c>
      <c r="X13" s="66">
        <v>36.4</v>
      </c>
      <c r="Y13" s="66">
        <v>35.4</v>
      </c>
      <c r="Z13" s="66">
        <v>33.6</v>
      </c>
      <c r="AA13" s="66">
        <v>36.5</v>
      </c>
      <c r="AB13" s="66">
        <v>37.200000000000003</v>
      </c>
      <c r="AC13" s="66">
        <v>30</v>
      </c>
      <c r="AD13" s="66">
        <v>35.200000000000003</v>
      </c>
      <c r="AE13" s="66">
        <v>30.8</v>
      </c>
      <c r="AF13" s="66">
        <v>34.700000000000003</v>
      </c>
      <c r="AG13" s="66">
        <v>32.4</v>
      </c>
      <c r="AH13" s="66">
        <v>33.799999999999997</v>
      </c>
      <c r="AI13" s="66">
        <v>29.7</v>
      </c>
      <c r="AJ13" s="66"/>
      <c r="AK13" s="66"/>
      <c r="AL13" s="66"/>
      <c r="AM13" s="66"/>
      <c r="AN13" s="66"/>
      <c r="AO13" s="66"/>
      <c r="AP13" s="67">
        <f t="shared" si="1"/>
        <v>25</v>
      </c>
      <c r="AQ13" s="68">
        <f t="shared" si="2"/>
        <v>34.416000000000004</v>
      </c>
      <c r="AR13" s="68">
        <f>IFERROR(VLOOKUP(A13,Climatologia_TMAX!A:U,9+$E$2,FALSE),"")</f>
        <v>32.028002378121293</v>
      </c>
      <c r="AS13" s="68">
        <f t="shared" si="3"/>
        <v>2.3879976218787107</v>
      </c>
      <c r="AT13" s="74">
        <f t="shared" si="4"/>
        <v>37.6</v>
      </c>
      <c r="AU13" s="74">
        <f t="array" ref="AU13">IFERROR(
  _xlfn.LET(
    _xlpm.mesTxt, INDEX({"ENERO","FEBRERO","MARZO","ABRIL","MAYO","JUNIO","JULIO","AGOSTO","SEPTIEMBRE","OCTUBRE","NOVIEMBRE","DICIEMBRE"}, E$2),
    _xlpm.colIni, MATCH(_xlpm.mesTxt, Maximos_TMAX!$1:$1, 0),
    _xlpm.fila, MATCH($A13, Maximos_TMAX!$A:$A, 0),
    _xlpm.val, INDEX(Maximos_TMAX!$A:$ZZ, _xlpm.fila, _xlpm.colIni),
    IF(_xlpm.val="", "", _xlpm.val)
  ),
"")</f>
        <v>36.6</v>
      </c>
      <c r="AV13" s="75">
        <f t="array" ref="AV1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45175</v>
      </c>
      <c r="AW13" s="69">
        <f t="shared" si="5"/>
        <v>1</v>
      </c>
    </row>
    <row r="14" spans="1:49" ht="15" customHeight="1" x14ac:dyDescent="0.2">
      <c r="A14" s="62">
        <v>23195502</v>
      </c>
      <c r="B14" s="70" t="s">
        <v>51</v>
      </c>
      <c r="C14" s="70" t="s">
        <v>25</v>
      </c>
      <c r="D14" s="99">
        <v>-73.184527779999996</v>
      </c>
      <c r="E14" s="99">
        <v>7.1214722200000002</v>
      </c>
      <c r="F14" s="67">
        <v>1189</v>
      </c>
      <c r="G14" s="71">
        <v>68</v>
      </c>
      <c r="H14" s="71">
        <v>68406</v>
      </c>
      <c r="I14" s="72" t="s">
        <v>49</v>
      </c>
      <c r="J14" s="78" t="s">
        <v>52</v>
      </c>
      <c r="K14" s="66">
        <v>28.6</v>
      </c>
      <c r="L14" s="112">
        <v>26.3</v>
      </c>
      <c r="M14" s="66">
        <v>29.2</v>
      </c>
      <c r="N14" s="66">
        <v>29.8</v>
      </c>
      <c r="O14" s="66">
        <v>31.3</v>
      </c>
      <c r="P14" s="66">
        <v>26.7</v>
      </c>
      <c r="Q14" s="66">
        <v>29.2</v>
      </c>
      <c r="R14" s="112">
        <v>29.4</v>
      </c>
      <c r="S14" s="66">
        <v>29.6</v>
      </c>
      <c r="T14" s="66">
        <v>30.2</v>
      </c>
      <c r="U14" s="66">
        <v>28.6</v>
      </c>
      <c r="V14" s="66">
        <v>29.1</v>
      </c>
      <c r="W14" s="66">
        <v>28.6</v>
      </c>
      <c r="X14" s="66">
        <v>30</v>
      </c>
      <c r="Y14" s="66">
        <v>29.8</v>
      </c>
      <c r="Z14" s="66">
        <v>28</v>
      </c>
      <c r="AA14" s="66">
        <v>30.6</v>
      </c>
      <c r="AB14" s="66">
        <v>28.4</v>
      </c>
      <c r="AC14" s="66">
        <v>26.8</v>
      </c>
      <c r="AD14" s="66">
        <v>26.4</v>
      </c>
      <c r="AE14" s="66">
        <v>27.3</v>
      </c>
      <c r="AF14" s="66">
        <v>29.1</v>
      </c>
      <c r="AG14" s="66">
        <v>29</v>
      </c>
      <c r="AH14" s="66">
        <v>29.2</v>
      </c>
      <c r="AI14" s="66">
        <v>29</v>
      </c>
      <c r="AJ14" s="66"/>
      <c r="AK14" s="66"/>
      <c r="AL14" s="66"/>
      <c r="AM14" s="66"/>
      <c r="AN14" s="66"/>
      <c r="AO14" s="66"/>
      <c r="AP14" s="67">
        <f t="shared" si="1"/>
        <v>25</v>
      </c>
      <c r="AQ14" s="68">
        <f t="shared" si="2"/>
        <v>28.808000000000003</v>
      </c>
      <c r="AR14" s="68">
        <f>IFERROR(VLOOKUP(A14,Climatologia_TMAX!A:U,9+$E$2,FALSE),"")</f>
        <v>26.245613553113561</v>
      </c>
      <c r="AS14" s="68">
        <f t="shared" si="3"/>
        <v>2.5623864468864426</v>
      </c>
      <c r="AT14" s="74">
        <f t="shared" si="4"/>
        <v>31.3</v>
      </c>
      <c r="AU14" s="74">
        <f t="array" ref="AU14">IFERROR(
  _xlfn.LET(
    _xlpm.mesTxt, INDEX({"ENERO","FEBRERO","MARZO","ABRIL","MAYO","JUNIO","JULIO","AGOSTO","SEPTIEMBRE","OCTUBRE","NOVIEMBRE","DICIEMBRE"}, E$2),
    _xlpm.colIni, MATCH(_xlpm.mesTxt, Maximos_TMAX!$1:$1, 0),
    _xlpm.fila, MATCH($A14, Maximos_TMAX!$A:$A, 0),
    _xlpm.val, INDEX(Maximos_TMAX!$A:$ZZ, _xlpm.fila, _xlpm.colIni),
    IF(_xlpm.val="", "", _xlpm.val)
  ),
"")</f>
        <v>31.8</v>
      </c>
      <c r="AV14" s="75">
        <f t="array" ref="AV1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42262</v>
      </c>
      <c r="AW14" s="69">
        <f t="shared" si="5"/>
        <v>-0.5</v>
      </c>
    </row>
    <row r="15" spans="1:49" ht="15" customHeight="1" x14ac:dyDescent="0.2">
      <c r="A15" s="62">
        <v>16015010</v>
      </c>
      <c r="B15" s="63" t="s">
        <v>53</v>
      </c>
      <c r="C15" s="70" t="s">
        <v>25</v>
      </c>
      <c r="D15" s="98">
        <v>-72.509166669999999</v>
      </c>
      <c r="E15" s="98">
        <v>7.9302777799999999</v>
      </c>
      <c r="F15" s="102">
        <v>250</v>
      </c>
      <c r="G15" s="65">
        <v>54</v>
      </c>
      <c r="H15" s="65">
        <v>54001</v>
      </c>
      <c r="I15" s="63" t="s">
        <v>54</v>
      </c>
      <c r="J15" s="77" t="s">
        <v>55</v>
      </c>
      <c r="K15" s="66">
        <v>37.200000000000003</v>
      </c>
      <c r="L15" s="66">
        <v>36.6</v>
      </c>
      <c r="M15" s="66">
        <v>37</v>
      </c>
      <c r="N15" s="66">
        <v>37.200000000000003</v>
      </c>
      <c r="O15" s="66">
        <v>36</v>
      </c>
      <c r="P15" s="66">
        <v>34.200000000000003</v>
      </c>
      <c r="Q15" s="66">
        <v>36.200000000000003</v>
      </c>
      <c r="R15" s="66">
        <v>33.4</v>
      </c>
      <c r="S15" s="66">
        <v>35.4</v>
      </c>
      <c r="T15" s="66">
        <v>35.200000000000003</v>
      </c>
      <c r="U15" s="66">
        <v>35.5</v>
      </c>
      <c r="V15" s="66">
        <v>36.700000000000003</v>
      </c>
      <c r="W15" s="66">
        <v>35.5</v>
      </c>
      <c r="X15" s="66">
        <v>37</v>
      </c>
      <c r="Y15" s="66">
        <v>37.6</v>
      </c>
      <c r="Z15" s="66">
        <v>36.299999999999997</v>
      </c>
      <c r="AA15" s="66">
        <v>35</v>
      </c>
      <c r="AB15" s="66">
        <v>37.6</v>
      </c>
      <c r="AC15" s="66">
        <v>36.299999999999997</v>
      </c>
      <c r="AD15" s="66">
        <v>37.4</v>
      </c>
      <c r="AE15" s="66">
        <v>37.6</v>
      </c>
      <c r="AF15" s="66">
        <v>37.700000000000003</v>
      </c>
      <c r="AG15" s="66">
        <v>39.5</v>
      </c>
      <c r="AH15" s="66">
        <v>36.1</v>
      </c>
      <c r="AI15" s="66">
        <v>36.299999999999997</v>
      </c>
      <c r="AJ15" s="66"/>
      <c r="AK15" s="66"/>
      <c r="AL15" s="66"/>
      <c r="AM15" s="66"/>
      <c r="AN15" s="66"/>
      <c r="AO15" s="66"/>
      <c r="AP15" s="67">
        <f t="shared" si="1"/>
        <v>25</v>
      </c>
      <c r="AQ15" s="68">
        <f t="shared" si="2"/>
        <v>36.419999999999995</v>
      </c>
      <c r="AR15" s="68">
        <f>IFERROR(VLOOKUP(A15,Climatologia_TMAX!A:U,9+$E$2,FALSE),"")</f>
        <v>34.362535919540242</v>
      </c>
      <c r="AS15" s="68">
        <f t="shared" si="3"/>
        <v>2.0574640804597522</v>
      </c>
      <c r="AT15" s="74">
        <f t="shared" si="4"/>
        <v>39.5</v>
      </c>
      <c r="AU15" s="74">
        <f t="array" ref="AU15">IFERROR(
  _xlfn.LET(
    _xlpm.mesTxt, INDEX({"ENERO","FEBRERO","MARZO","ABRIL","MAYO","JUNIO","JULIO","AGOSTO","SEPTIEMBRE","OCTUBRE","NOVIEMBRE","DICIEMBRE"}, E$2),
    _xlpm.colIni, MATCH(_xlpm.mesTxt, Maximos_TMAX!$1:$1, 0),
    _xlpm.fila, MATCH($A15, Maximos_TMAX!$A:$A, 0),
    _xlpm.val, INDEX(Maximos_TMAX!$A:$ZZ, _xlpm.fila, _xlpm.colIni),
    IF(_xlpm.val="", "", _xlpm.val)
  ),
"")</f>
        <v>38.4</v>
      </c>
      <c r="AV15" s="75">
        <f t="array" ref="AV1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35687</v>
      </c>
      <c r="AW15" s="69">
        <f t="shared" si="5"/>
        <v>1.1000000000000014</v>
      </c>
    </row>
    <row r="16" spans="1:49" ht="15" customHeight="1" x14ac:dyDescent="0.2">
      <c r="A16" s="62">
        <v>12015070</v>
      </c>
      <c r="B16" s="70" t="s">
        <v>56</v>
      </c>
      <c r="C16" s="70" t="s">
        <v>25</v>
      </c>
      <c r="D16" s="99">
        <v>-76.717888889999998</v>
      </c>
      <c r="E16" s="99">
        <v>7.8163888899999998</v>
      </c>
      <c r="F16" s="67">
        <v>41</v>
      </c>
      <c r="G16" s="71">
        <v>5</v>
      </c>
      <c r="H16" s="71">
        <v>5147</v>
      </c>
      <c r="I16" s="72" t="s">
        <v>57</v>
      </c>
      <c r="J16" s="78" t="s">
        <v>58</v>
      </c>
      <c r="K16" s="66">
        <v>30.3</v>
      </c>
      <c r="L16" s="66">
        <v>31.9</v>
      </c>
      <c r="M16" s="66">
        <v>31.8</v>
      </c>
      <c r="N16" s="66">
        <v>32.9</v>
      </c>
      <c r="O16" s="66">
        <v>30.8</v>
      </c>
      <c r="P16" s="66">
        <v>30.5</v>
      </c>
      <c r="Q16" s="66">
        <v>31.8</v>
      </c>
      <c r="R16" s="66">
        <v>34.1</v>
      </c>
      <c r="S16" s="66">
        <v>32.299999999999997</v>
      </c>
      <c r="T16" s="66">
        <v>33.200000000000003</v>
      </c>
      <c r="U16" s="66">
        <v>29.9</v>
      </c>
      <c r="V16" s="66">
        <v>32.200000000000003</v>
      </c>
      <c r="W16" s="66">
        <v>29.9</v>
      </c>
      <c r="X16" s="66">
        <v>33.200000000000003</v>
      </c>
      <c r="Y16" s="66">
        <v>32.299999999999997</v>
      </c>
      <c r="Z16" s="66">
        <v>34.299999999999997</v>
      </c>
      <c r="AA16" s="66">
        <v>34.200000000000003</v>
      </c>
      <c r="AB16" s="66">
        <v>31.1</v>
      </c>
      <c r="AC16" s="66">
        <v>33.6</v>
      </c>
      <c r="AD16" s="66">
        <v>32.6</v>
      </c>
      <c r="AE16" s="66">
        <v>32.9</v>
      </c>
      <c r="AF16" s="66">
        <v>33.200000000000003</v>
      </c>
      <c r="AG16" s="66">
        <v>32.200000000000003</v>
      </c>
      <c r="AH16" s="66">
        <v>31.8</v>
      </c>
      <c r="AI16" s="66">
        <v>33.700000000000003</v>
      </c>
      <c r="AJ16" s="66"/>
      <c r="AK16" s="66"/>
      <c r="AL16" s="66"/>
      <c r="AM16" s="66"/>
      <c r="AN16" s="66"/>
      <c r="AO16" s="66"/>
      <c r="AP16" s="67">
        <f t="shared" si="1"/>
        <v>25</v>
      </c>
      <c r="AQ16" s="68">
        <f t="shared" si="2"/>
        <v>32.268000000000008</v>
      </c>
      <c r="AR16" s="68">
        <f>IFERROR(VLOOKUP(A16,Climatologia_TMAX!A:U,9+$E$2,FALSE),"")</f>
        <v>31.91844417077176</v>
      </c>
      <c r="AS16" s="68">
        <f t="shared" si="3"/>
        <v>0.34955582922824746</v>
      </c>
      <c r="AT16" s="74">
        <f t="shared" si="4"/>
        <v>34.299999999999997</v>
      </c>
      <c r="AU16" s="74">
        <f t="array" ref="AU16">IFERROR(
  _xlfn.LET(
    _xlpm.mesTxt, INDEX({"ENERO","FEBRERO","MARZO","ABRIL","MAYO","JUNIO","JULIO","AGOSTO","SEPTIEMBRE","OCTUBRE","NOVIEMBRE","DICIEMBRE"}, E$2),
    _xlpm.colIni, MATCH(_xlpm.mesTxt, Maximos_TMAX!$1:$1, 0),
    _xlpm.fila, MATCH($A16, Maximos_TMAX!$A:$A, 0),
    _xlpm.val, INDEX(Maximos_TMAX!$A:$ZZ, _xlpm.fila, _xlpm.colIni),
    IF(_xlpm.val="", "", _xlpm.val)
  ),
"")</f>
        <v>35.4</v>
      </c>
      <c r="AV16" s="75">
        <f t="array" ref="AV1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38987</v>
      </c>
      <c r="AW16" s="69">
        <f t="shared" si="5"/>
        <v>-1.1000000000000014</v>
      </c>
    </row>
    <row r="17" spans="1:49" ht="15" customHeight="1" x14ac:dyDescent="0.2">
      <c r="A17" s="62">
        <v>27015330</v>
      </c>
      <c r="B17" s="70" t="s">
        <v>59</v>
      </c>
      <c r="C17" s="70" t="s">
        <v>25</v>
      </c>
      <c r="D17" s="99">
        <v>-75.59</v>
      </c>
      <c r="E17" s="99">
        <v>6.22</v>
      </c>
      <c r="F17" s="67">
        <v>1490</v>
      </c>
      <c r="G17" s="71">
        <v>5</v>
      </c>
      <c r="H17" s="71">
        <v>5001</v>
      </c>
      <c r="I17" s="72" t="s">
        <v>57</v>
      </c>
      <c r="J17" s="78" t="s">
        <v>60</v>
      </c>
      <c r="K17" s="66">
        <v>29</v>
      </c>
      <c r="L17" s="66">
        <v>30.8</v>
      </c>
      <c r="M17" s="66">
        <v>31.9</v>
      </c>
      <c r="N17" s="66">
        <v>32</v>
      </c>
      <c r="O17" s="66">
        <v>30.8</v>
      </c>
      <c r="P17" s="66">
        <v>30.1</v>
      </c>
      <c r="Q17" s="66">
        <v>28.9</v>
      </c>
      <c r="R17" s="66">
        <v>31.2</v>
      </c>
      <c r="S17" s="66">
        <v>32.4</v>
      </c>
      <c r="T17" s="66">
        <v>32</v>
      </c>
      <c r="U17" s="66">
        <v>29</v>
      </c>
      <c r="V17" s="66">
        <v>31.3</v>
      </c>
      <c r="W17" s="66">
        <v>29</v>
      </c>
      <c r="X17" s="66">
        <v>31.9</v>
      </c>
      <c r="Y17" s="66">
        <v>31.1</v>
      </c>
      <c r="Z17" s="66">
        <v>30.6</v>
      </c>
      <c r="AA17" s="66">
        <v>32</v>
      </c>
      <c r="AB17" s="66">
        <v>32.700000000000003</v>
      </c>
      <c r="AC17" s="66">
        <v>28.1</v>
      </c>
      <c r="AD17" s="66">
        <v>31.9</v>
      </c>
      <c r="AE17" s="66">
        <v>32.1</v>
      </c>
      <c r="AF17" s="66">
        <v>30</v>
      </c>
      <c r="AG17" s="66">
        <v>30.7</v>
      </c>
      <c r="AH17" s="66">
        <v>31</v>
      </c>
      <c r="AI17" s="66">
        <v>27.8</v>
      </c>
      <c r="AJ17" s="66"/>
      <c r="AK17" s="66"/>
      <c r="AL17" s="66"/>
      <c r="AM17" s="66"/>
      <c r="AN17" s="66"/>
      <c r="AO17" s="66"/>
      <c r="AP17" s="67">
        <f t="shared" si="1"/>
        <v>25</v>
      </c>
      <c r="AQ17" s="68">
        <f t="shared" si="2"/>
        <v>30.732000000000003</v>
      </c>
      <c r="AR17" s="68">
        <f>IFERROR(VLOOKUP(A17,Climatologia_TMAX!A:U,9+$E$2,FALSE),"")</f>
        <v>28.140217569786529</v>
      </c>
      <c r="AS17" s="68">
        <f t="shared" si="3"/>
        <v>2.591782430213474</v>
      </c>
      <c r="AT17" s="74">
        <f t="shared" si="4"/>
        <v>32.700000000000003</v>
      </c>
      <c r="AU17" s="74">
        <f t="array" ref="AU17">IFERROR(
  _xlfn.LET(
    _xlpm.mesTxt, INDEX({"ENERO","FEBRERO","MARZO","ABRIL","MAYO","JUNIO","JULIO","AGOSTO","SEPTIEMBRE","OCTUBRE","NOVIEMBRE","DICIEMBRE"}, E$2),
    _xlpm.colIni, MATCH(_xlpm.mesTxt, Maximos_TMAX!$1:$1, 0),
    _xlpm.fila, MATCH($A17, Maximos_TMAX!$A:$A, 0),
    _xlpm.val, INDEX(Maximos_TMAX!$A:$ZZ, _xlpm.fila, _xlpm.colIni),
    IF(_xlpm.val="", "", _xlpm.val)
  ),
"")</f>
        <v>33.1</v>
      </c>
      <c r="AV17" s="75">
        <f t="array" ref="AV1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26554</v>
      </c>
      <c r="AW17" s="69">
        <f t="shared" si="5"/>
        <v>-0.39999999999999858</v>
      </c>
    </row>
    <row r="18" spans="1:49" ht="15" customHeight="1" x14ac:dyDescent="0.2">
      <c r="A18" s="62">
        <v>23085270</v>
      </c>
      <c r="B18" s="63" t="s">
        <v>61</v>
      </c>
      <c r="C18" s="70" t="s">
        <v>25</v>
      </c>
      <c r="D18" s="98">
        <v>-75.430000000000007</v>
      </c>
      <c r="E18" s="98">
        <v>6.17</v>
      </c>
      <c r="F18" s="102">
        <v>2157</v>
      </c>
      <c r="G18" s="65">
        <v>5</v>
      </c>
      <c r="H18" s="65">
        <v>5615</v>
      </c>
      <c r="I18" s="63" t="s">
        <v>57</v>
      </c>
      <c r="J18" s="77" t="s">
        <v>62</v>
      </c>
      <c r="K18" s="66">
        <v>24.2</v>
      </c>
      <c r="L18" s="66">
        <v>24</v>
      </c>
      <c r="M18" s="66">
        <v>24.8</v>
      </c>
      <c r="N18" s="66">
        <v>25</v>
      </c>
      <c r="O18" s="66">
        <v>24</v>
      </c>
      <c r="P18" s="66">
        <v>23.2</v>
      </c>
      <c r="Q18" s="66">
        <v>22.8</v>
      </c>
      <c r="R18" s="66">
        <v>24.9</v>
      </c>
      <c r="S18" s="66">
        <v>25</v>
      </c>
      <c r="T18" s="66">
        <v>25.3</v>
      </c>
      <c r="U18" s="66">
        <v>25</v>
      </c>
      <c r="V18" s="66">
        <v>25.1</v>
      </c>
      <c r="W18" s="66">
        <v>25</v>
      </c>
      <c r="X18" s="66">
        <v>24.6</v>
      </c>
      <c r="Y18" s="66">
        <v>24.8</v>
      </c>
      <c r="Z18" s="66">
        <v>24.8</v>
      </c>
      <c r="AA18" s="66">
        <v>25</v>
      </c>
      <c r="AB18" s="66">
        <v>25.6</v>
      </c>
      <c r="AC18" s="66">
        <v>23.4</v>
      </c>
      <c r="AD18" s="66">
        <v>25</v>
      </c>
      <c r="AE18" s="66">
        <v>25.2</v>
      </c>
      <c r="AF18" s="66">
        <v>25.4</v>
      </c>
      <c r="AG18" s="66">
        <v>23.8</v>
      </c>
      <c r="AH18" s="66">
        <v>24.8</v>
      </c>
      <c r="AI18" s="66">
        <v>22.4</v>
      </c>
      <c r="AJ18" s="66"/>
      <c r="AK18" s="66"/>
      <c r="AL18" s="66"/>
      <c r="AM18" s="66"/>
      <c r="AN18" s="66"/>
      <c r="AO18" s="66"/>
      <c r="AP18" s="67">
        <f t="shared" si="1"/>
        <v>25</v>
      </c>
      <c r="AQ18" s="68">
        <f t="shared" si="2"/>
        <v>24.524000000000001</v>
      </c>
      <c r="AR18" s="68">
        <f>IFERROR(VLOOKUP(A18,Climatologia_TMAX!A:U,9+$E$2,FALSE),"")</f>
        <v>22.564435196194999</v>
      </c>
      <c r="AS18" s="68">
        <f t="shared" si="3"/>
        <v>1.9595648038050015</v>
      </c>
      <c r="AT18" s="74">
        <f t="shared" si="4"/>
        <v>25.6</v>
      </c>
      <c r="AU18" s="74">
        <f t="array" ref="AU18">IFERROR(
  _xlfn.LET(
    _xlpm.mesTxt, INDEX({"ENERO","FEBRERO","MARZO","ABRIL","MAYO","JUNIO","JULIO","AGOSTO","SEPTIEMBRE","OCTUBRE","NOVIEMBRE","DICIEMBRE"}, E$2),
    _xlpm.colIni, MATCH(_xlpm.mesTxt, Maximos_TMAX!$1:$1, 0),
    _xlpm.fila, MATCH($A18, Maximos_TMAX!$A:$A, 0),
    _xlpm.val, INDEX(Maximos_TMAX!$A:$ZZ, _xlpm.fila, _xlpm.colIni),
    IF(_xlpm.val="", "", _xlpm.val)
  ),
"")</f>
        <v>26.9</v>
      </c>
      <c r="AV18" s="75">
        <f t="array" ref="AV1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45551</v>
      </c>
      <c r="AW18" s="69">
        <f t="shared" si="5"/>
        <v>-1.2999999999999972</v>
      </c>
    </row>
    <row r="19" spans="1:49" ht="15" customHeight="1" x14ac:dyDescent="0.2">
      <c r="A19" s="62">
        <v>26135040</v>
      </c>
      <c r="B19" s="63" t="s">
        <v>63</v>
      </c>
      <c r="C19" s="70" t="s">
        <v>25</v>
      </c>
      <c r="D19" s="98">
        <v>-75.737222220000007</v>
      </c>
      <c r="E19" s="98">
        <v>4.8158611100000002</v>
      </c>
      <c r="F19" s="102">
        <v>1342</v>
      </c>
      <c r="G19" s="65">
        <v>66</v>
      </c>
      <c r="H19" s="65">
        <v>66001</v>
      </c>
      <c r="I19" s="63" t="s">
        <v>64</v>
      </c>
      <c r="J19" s="77" t="s">
        <v>65</v>
      </c>
      <c r="K19" s="66">
        <v>28</v>
      </c>
      <c r="L19" s="66">
        <v>28</v>
      </c>
      <c r="M19" s="66">
        <v>30.2</v>
      </c>
      <c r="N19" s="66">
        <v>29.2</v>
      </c>
      <c r="O19" s="66">
        <v>29.2</v>
      </c>
      <c r="P19" s="66">
        <v>28.2</v>
      </c>
      <c r="Q19" s="66">
        <v>27.8</v>
      </c>
      <c r="R19" s="66">
        <v>32.799999999999997</v>
      </c>
      <c r="S19" s="66">
        <v>30.6</v>
      </c>
      <c r="T19" s="66">
        <v>30.8</v>
      </c>
      <c r="U19" s="113">
        <v>27.2</v>
      </c>
      <c r="V19" s="66">
        <v>30.2</v>
      </c>
      <c r="W19" s="66">
        <v>27.2</v>
      </c>
      <c r="X19" s="66">
        <v>29.3</v>
      </c>
      <c r="Y19" s="66">
        <v>31.2</v>
      </c>
      <c r="Z19" s="66">
        <v>30.9</v>
      </c>
      <c r="AA19" s="66">
        <v>34</v>
      </c>
      <c r="AB19" s="66">
        <v>31.4</v>
      </c>
      <c r="AC19" s="66">
        <v>29</v>
      </c>
      <c r="AD19" s="66">
        <v>27.2</v>
      </c>
      <c r="AE19" s="66">
        <v>30.2</v>
      </c>
      <c r="AF19" s="66">
        <v>28.6</v>
      </c>
      <c r="AG19" s="66">
        <v>28.8</v>
      </c>
      <c r="AH19" s="66">
        <v>28.6</v>
      </c>
      <c r="AI19" s="66">
        <v>29.8</v>
      </c>
      <c r="AJ19" s="66"/>
      <c r="AK19" s="66"/>
      <c r="AL19" s="66"/>
      <c r="AM19" s="66"/>
      <c r="AN19" s="66"/>
      <c r="AO19" s="66"/>
      <c r="AP19" s="67">
        <f t="shared" si="1"/>
        <v>25</v>
      </c>
      <c r="AQ19" s="68">
        <f t="shared" si="2"/>
        <v>29.535999999999998</v>
      </c>
      <c r="AR19" s="68">
        <f>IFERROR(VLOOKUP(A19,Climatologia_TMAX!A:U,9+$E$2,FALSE),"")</f>
        <v>27.03996905393457</v>
      </c>
      <c r="AS19" s="68">
        <f t="shared" si="3"/>
        <v>2.496030946065428</v>
      </c>
      <c r="AT19" s="74">
        <f t="shared" si="4"/>
        <v>34</v>
      </c>
      <c r="AU19" s="74">
        <f t="array" ref="AU19">IFERROR(
  _xlfn.LET(
    _xlpm.mesTxt, INDEX({"ENERO","FEBRERO","MARZO","ABRIL","MAYO","JUNIO","JULIO","AGOSTO","SEPTIEMBRE","OCTUBRE","NOVIEMBRE","DICIEMBRE"}, E$2),
    _xlpm.colIni, MATCH(_xlpm.mesTxt, Maximos_TMAX!$1:$1, 0),
    _xlpm.fila, MATCH($A19, Maximos_TMAX!$A:$A, 0),
    _xlpm.val, INDEX(Maximos_TMAX!$A:$ZZ, _xlpm.fila, _xlpm.colIni),
    IF(_xlpm.val="", "", _xlpm.val)
  ),
"")</f>
        <v>32.799999999999997</v>
      </c>
      <c r="AV19" s="75">
        <f t="array" ref="AV1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43711</v>
      </c>
      <c r="AW19" s="69">
        <f t="shared" si="5"/>
        <v>1.2000000000000028</v>
      </c>
    </row>
    <row r="20" spans="1:49" ht="15" customHeight="1" x14ac:dyDescent="0.2">
      <c r="A20" s="62">
        <v>26125061</v>
      </c>
      <c r="B20" s="63" t="s">
        <v>66</v>
      </c>
      <c r="C20" s="70" t="s">
        <v>25</v>
      </c>
      <c r="D20" s="98">
        <v>-75.766388890000002</v>
      </c>
      <c r="E20" s="98">
        <v>4.4547222199999998</v>
      </c>
      <c r="F20" s="102">
        <v>1229</v>
      </c>
      <c r="G20" s="65">
        <v>63</v>
      </c>
      <c r="H20" s="65">
        <v>63001</v>
      </c>
      <c r="I20" s="63" t="s">
        <v>67</v>
      </c>
      <c r="J20" s="77" t="s">
        <v>68</v>
      </c>
      <c r="K20" s="66">
        <v>29.6</v>
      </c>
      <c r="L20" s="66">
        <v>30.6</v>
      </c>
      <c r="M20" s="66">
        <v>32.200000000000003</v>
      </c>
      <c r="N20" s="66">
        <v>32</v>
      </c>
      <c r="O20" s="66">
        <v>33.1</v>
      </c>
      <c r="P20" s="66">
        <v>32.299999999999997</v>
      </c>
      <c r="Q20" s="66">
        <v>26.9</v>
      </c>
      <c r="R20" s="66">
        <v>34.6</v>
      </c>
      <c r="S20" s="66">
        <v>31.7</v>
      </c>
      <c r="T20" s="66">
        <v>31.7</v>
      </c>
      <c r="U20" s="66">
        <v>28.3</v>
      </c>
      <c r="V20" s="66">
        <v>31</v>
      </c>
      <c r="W20" s="66">
        <v>28.3</v>
      </c>
      <c r="X20" s="66">
        <v>31.1</v>
      </c>
      <c r="Y20" s="66">
        <v>31.3</v>
      </c>
      <c r="Z20" s="66">
        <v>32.200000000000003</v>
      </c>
      <c r="AA20" s="66">
        <v>35.1</v>
      </c>
      <c r="AB20" s="66">
        <v>33.799999999999997</v>
      </c>
      <c r="AC20" s="66">
        <v>32.700000000000003</v>
      </c>
      <c r="AD20" s="66">
        <v>30.2</v>
      </c>
      <c r="AE20" s="66">
        <v>31.9</v>
      </c>
      <c r="AF20" s="66">
        <v>29</v>
      </c>
      <c r="AG20" s="66">
        <v>30.8</v>
      </c>
      <c r="AH20" s="66">
        <v>30</v>
      </c>
      <c r="AI20" s="66">
        <v>28.9</v>
      </c>
      <c r="AJ20" s="66"/>
      <c r="AK20" s="66"/>
      <c r="AL20" s="66"/>
      <c r="AM20" s="66"/>
      <c r="AN20" s="66"/>
      <c r="AO20" s="66"/>
      <c r="AP20" s="67">
        <f t="shared" si="1"/>
        <v>25</v>
      </c>
      <c r="AQ20" s="68">
        <f t="shared" si="2"/>
        <v>31.171999999999997</v>
      </c>
      <c r="AR20" s="68">
        <f>IFERROR(VLOOKUP(A20,Climatologia_TMAX!A:U,9+$E$2,FALSE),"")</f>
        <v>28.21960773581463</v>
      </c>
      <c r="AS20" s="68">
        <f t="shared" si="3"/>
        <v>2.9523922641853666</v>
      </c>
      <c r="AT20" s="74">
        <f t="shared" si="4"/>
        <v>35.1</v>
      </c>
      <c r="AU20" s="74">
        <f t="array" ref="AU20">IFERROR(
  _xlfn.LET(
    _xlpm.mesTxt, INDEX({"ENERO","FEBRERO","MARZO","ABRIL","MAYO","JUNIO","JULIO","AGOSTO","SEPTIEMBRE","OCTUBRE","NOVIEMBRE","DICIEMBRE"}, E$2),
    _xlpm.colIni, MATCH(_xlpm.mesTxt, Maximos_TMAX!$1:$1, 0),
    _xlpm.fila, MATCH($A20, Maximos_TMAX!$A:$A, 0),
    _xlpm.val, INDEX(Maximos_TMAX!$A:$ZZ, _xlpm.fila, _xlpm.colIni),
    IF(_xlpm.val="", "", _xlpm.val)
  ),
"")</f>
        <v>35</v>
      </c>
      <c r="AV20" s="75">
        <f t="array" ref="AV2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42262</v>
      </c>
      <c r="AW20" s="69">
        <f t="shared" si="5"/>
        <v>0.10000000000000142</v>
      </c>
    </row>
    <row r="21" spans="1:49" ht="15" customHeight="1" x14ac:dyDescent="0.2">
      <c r="A21" s="64">
        <v>21245040</v>
      </c>
      <c r="B21" s="72" t="s">
        <v>69</v>
      </c>
      <c r="C21" s="70" t="s">
        <v>25</v>
      </c>
      <c r="D21" s="99">
        <v>-75.139416669999989</v>
      </c>
      <c r="E21" s="99">
        <v>4.42413889</v>
      </c>
      <c r="F21" s="67">
        <v>943</v>
      </c>
      <c r="G21" s="62">
        <v>73</v>
      </c>
      <c r="H21" s="62">
        <v>73001</v>
      </c>
      <c r="I21" s="72" t="s">
        <v>70</v>
      </c>
      <c r="J21" s="72" t="s">
        <v>71</v>
      </c>
      <c r="K21" s="66">
        <v>32.200000000000003</v>
      </c>
      <c r="L21" s="66">
        <v>32.1</v>
      </c>
      <c r="M21" s="66">
        <v>33.4</v>
      </c>
      <c r="N21" s="66">
        <v>33.700000000000003</v>
      </c>
      <c r="O21" s="66">
        <v>33.9</v>
      </c>
      <c r="P21" s="66">
        <v>33.299999999999997</v>
      </c>
      <c r="Q21" s="66">
        <v>32.799999999999997</v>
      </c>
      <c r="R21" s="66">
        <v>35.799999999999997</v>
      </c>
      <c r="S21" s="66">
        <v>35.4</v>
      </c>
      <c r="T21" s="66">
        <v>36</v>
      </c>
      <c r="U21" s="66">
        <v>34.1</v>
      </c>
      <c r="V21" s="66">
        <v>36.200000000000003</v>
      </c>
      <c r="W21" s="66">
        <v>34.1</v>
      </c>
      <c r="X21" s="66">
        <v>34.6</v>
      </c>
      <c r="Y21" s="66">
        <v>35.200000000000003</v>
      </c>
      <c r="Z21" s="66">
        <v>34.6</v>
      </c>
      <c r="AA21" s="66">
        <v>35</v>
      </c>
      <c r="AB21" s="66">
        <v>36.1</v>
      </c>
      <c r="AC21" s="66">
        <v>34.700000000000003</v>
      </c>
      <c r="AD21" s="66">
        <v>34.9</v>
      </c>
      <c r="AE21" s="66">
        <v>34.4</v>
      </c>
      <c r="AF21" s="66">
        <v>34</v>
      </c>
      <c r="AG21" s="66">
        <v>33.6</v>
      </c>
      <c r="AH21" s="66">
        <v>33.799999999999997</v>
      </c>
      <c r="AI21" s="66">
        <v>28.9</v>
      </c>
      <c r="AJ21" s="66"/>
      <c r="AK21" s="66"/>
      <c r="AL21" s="66"/>
      <c r="AM21" s="66"/>
      <c r="AN21" s="66"/>
      <c r="AO21" s="66"/>
      <c r="AP21" s="67">
        <f t="shared" si="1"/>
        <v>25</v>
      </c>
      <c r="AQ21" s="68">
        <f t="shared" si="2"/>
        <v>34.112000000000002</v>
      </c>
      <c r="AR21" s="68">
        <f>IFERROR(VLOOKUP(A21,Climatologia_TMAX!A:U,9+$E$2,FALSE),"")</f>
        <v>30.83648877941982</v>
      </c>
      <c r="AS21" s="68">
        <f t="shared" si="3"/>
        <v>3.2755112205801815</v>
      </c>
      <c r="AT21" s="74">
        <f t="shared" si="4"/>
        <v>36.200000000000003</v>
      </c>
      <c r="AU21" s="74">
        <f t="array" ref="AU21">IFERROR(
  _xlfn.LET(
    _xlpm.mesTxt, INDEX({"ENERO","FEBRERO","MARZO","ABRIL","MAYO","JUNIO","JULIO","AGOSTO","SEPTIEMBRE","OCTUBRE","NOVIEMBRE","DICIEMBRE"}, E$2),
    _xlpm.colIni, MATCH(_xlpm.mesTxt, Maximos_TMAX!$1:$1, 0),
    _xlpm.fila, MATCH($A21, Maximos_TMAX!$A:$A, 0),
    _xlpm.val, INDEX(Maximos_TMAX!$A:$ZZ, _xlpm.fila, _xlpm.colIni),
    IF(_xlpm.val="", "", _xlpm.val)
  ),
"")</f>
        <v>36.799999999999997</v>
      </c>
      <c r="AV21" s="75">
        <f t="array" ref="AV2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42263</v>
      </c>
      <c r="AW21" s="69">
        <f t="shared" si="5"/>
        <v>-0.59999999999999432</v>
      </c>
    </row>
    <row r="22" spans="1:49" ht="15" customHeight="1" x14ac:dyDescent="0.2">
      <c r="A22" s="62">
        <v>21205791</v>
      </c>
      <c r="B22" s="70" t="s">
        <v>72</v>
      </c>
      <c r="C22" s="70" t="s">
        <v>25</v>
      </c>
      <c r="D22" s="99">
        <v>-74.150666669999993</v>
      </c>
      <c r="E22" s="99">
        <v>4.7055833299999996</v>
      </c>
      <c r="F22" s="67">
        <v>2547</v>
      </c>
      <c r="G22" s="71">
        <v>25</v>
      </c>
      <c r="H22" s="71">
        <v>11001</v>
      </c>
      <c r="I22" s="72" t="s">
        <v>73</v>
      </c>
      <c r="J22" s="78" t="s">
        <v>74</v>
      </c>
      <c r="K22" s="66">
        <v>20.8</v>
      </c>
      <c r="L22" s="66">
        <v>19.3</v>
      </c>
      <c r="M22" s="66">
        <v>18.5</v>
      </c>
      <c r="N22" s="66">
        <v>19.899999999999999</v>
      </c>
      <c r="O22" s="66">
        <v>19.8</v>
      </c>
      <c r="P22" s="66">
        <v>19.7</v>
      </c>
      <c r="Q22" s="66">
        <v>17.2</v>
      </c>
      <c r="R22" s="66">
        <v>19.8</v>
      </c>
      <c r="S22" s="66">
        <v>21.4</v>
      </c>
      <c r="T22" s="66">
        <v>21</v>
      </c>
      <c r="U22" s="66">
        <v>20.6</v>
      </c>
      <c r="V22" s="66">
        <v>21.7</v>
      </c>
      <c r="W22" s="66">
        <v>20.6</v>
      </c>
      <c r="X22" s="66">
        <v>21.3</v>
      </c>
      <c r="Y22" s="66">
        <v>20.5</v>
      </c>
      <c r="Z22" s="66">
        <v>20.9</v>
      </c>
      <c r="AA22" s="66">
        <v>19.7</v>
      </c>
      <c r="AB22" s="66">
        <v>19.3</v>
      </c>
      <c r="AC22" s="66">
        <v>20.7</v>
      </c>
      <c r="AD22" s="66">
        <v>22.2</v>
      </c>
      <c r="AE22" s="66">
        <v>22.1</v>
      </c>
      <c r="AF22" s="66">
        <v>22.6</v>
      </c>
      <c r="AG22" s="66">
        <v>23.3</v>
      </c>
      <c r="AH22" s="66">
        <v>20.6</v>
      </c>
      <c r="AI22" s="66">
        <v>20.7</v>
      </c>
      <c r="AJ22" s="66"/>
      <c r="AK22" s="66"/>
      <c r="AL22" s="66"/>
      <c r="AM22" s="66"/>
      <c r="AN22" s="66"/>
      <c r="AO22" s="66"/>
      <c r="AP22" s="67">
        <f t="shared" si="1"/>
        <v>25</v>
      </c>
      <c r="AQ22" s="68">
        <f t="shared" si="2"/>
        <v>20.568000000000001</v>
      </c>
      <c r="AR22" s="68">
        <f>IFERROR(VLOOKUP(A22,Climatologia_TMAX!A:U,9+$E$2,FALSE),"")</f>
        <v>19.205027672249159</v>
      </c>
      <c r="AS22" s="68">
        <f t="shared" si="3"/>
        <v>1.3629723277508425</v>
      </c>
      <c r="AT22" s="74">
        <f t="shared" si="4"/>
        <v>23.3</v>
      </c>
      <c r="AU22" s="74">
        <f t="array" ref="AU22">IFERROR(
  _xlfn.LET(
    _xlpm.mesTxt, INDEX({"ENERO","FEBRERO","MARZO","ABRIL","MAYO","JUNIO","JULIO","AGOSTO","SEPTIEMBRE","OCTUBRE","NOVIEMBRE","DICIEMBRE"}, E$2),
    _xlpm.colIni, MATCH(_xlpm.mesTxt, Maximos_TMAX!$1:$1, 0),
    _xlpm.fila, MATCH($A22, Maximos_TMAX!$A:$A, 0),
    _xlpm.val, INDEX(Maximos_TMAX!$A:$ZZ, _xlpm.fila, _xlpm.colIni),
    IF(_xlpm.val="", "", _xlpm.val)
  ),
"")</f>
        <v>23.3</v>
      </c>
      <c r="AV22" s="75">
        <f t="array" ref="AV2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34598</v>
      </c>
      <c r="AW22" s="69">
        <f t="shared" si="5"/>
        <v>0</v>
      </c>
    </row>
    <row r="23" spans="1:49" ht="15" customHeight="1" x14ac:dyDescent="0.2">
      <c r="A23" s="62">
        <v>26075040</v>
      </c>
      <c r="B23" s="63" t="s">
        <v>75</v>
      </c>
      <c r="C23" s="70" t="s">
        <v>25</v>
      </c>
      <c r="D23" s="98">
        <v>-76.38663889</v>
      </c>
      <c r="E23" s="98">
        <v>3.5366888900000002</v>
      </c>
      <c r="F23" s="102">
        <v>970</v>
      </c>
      <c r="G23" s="62">
        <v>76</v>
      </c>
      <c r="H23" s="62">
        <v>76520</v>
      </c>
      <c r="I23" s="72" t="s">
        <v>76</v>
      </c>
      <c r="J23" s="72" t="s">
        <v>77</v>
      </c>
      <c r="K23" s="66">
        <v>33.200000000000003</v>
      </c>
      <c r="L23" s="66">
        <v>33.5</v>
      </c>
      <c r="M23" s="66">
        <v>31.7</v>
      </c>
      <c r="N23" s="66">
        <v>32.5</v>
      </c>
      <c r="O23" s="66">
        <v>32.700000000000003</v>
      </c>
      <c r="P23" s="66">
        <v>34</v>
      </c>
      <c r="Q23" s="66">
        <v>32.799999999999997</v>
      </c>
      <c r="R23" s="66">
        <v>35</v>
      </c>
      <c r="S23" s="66">
        <v>34.799999999999997</v>
      </c>
      <c r="T23" s="66">
        <v>34.5</v>
      </c>
      <c r="U23" s="66">
        <v>30.7</v>
      </c>
      <c r="V23" s="66">
        <v>34.6</v>
      </c>
      <c r="W23" s="66">
        <v>30.7</v>
      </c>
      <c r="X23" s="66">
        <v>34.200000000000003</v>
      </c>
      <c r="Y23" s="66">
        <v>34.799999999999997</v>
      </c>
      <c r="Z23" s="66">
        <v>33.299999999999997</v>
      </c>
      <c r="AA23" s="66">
        <v>36.799999999999997</v>
      </c>
      <c r="AB23" s="66">
        <v>35.299999999999997</v>
      </c>
      <c r="AC23" s="66">
        <v>34.9</v>
      </c>
      <c r="AD23" s="66">
        <v>31.5</v>
      </c>
      <c r="AE23" s="66">
        <v>34.5</v>
      </c>
      <c r="AF23" s="66">
        <v>33.299999999999997</v>
      </c>
      <c r="AG23" s="66">
        <v>32.6</v>
      </c>
      <c r="AH23" s="66">
        <v>31.9</v>
      </c>
      <c r="AI23" s="66">
        <v>33.799999999999997</v>
      </c>
      <c r="AJ23" s="66"/>
      <c r="AK23" s="66"/>
      <c r="AL23" s="66"/>
      <c r="AM23" s="66"/>
      <c r="AN23" s="66"/>
      <c r="AO23" s="66"/>
      <c r="AP23" s="67">
        <f t="shared" si="1"/>
        <v>25</v>
      </c>
      <c r="AQ23" s="68">
        <f t="shared" si="2"/>
        <v>33.503999999999991</v>
      </c>
      <c r="AR23" s="68">
        <f>IFERROR(VLOOKUP(A23,Climatologia_TMAX!A:U,9+$E$2,FALSE),"")</f>
        <v>30.640448440448441</v>
      </c>
      <c r="AS23" s="68">
        <f t="shared" si="3"/>
        <v>2.8635515595515493</v>
      </c>
      <c r="AT23" s="74">
        <f t="shared" si="4"/>
        <v>36.799999999999997</v>
      </c>
      <c r="AU23" s="74">
        <f t="array" ref="AU23">IFERROR(
  _xlfn.LET(
    _xlpm.mesTxt, INDEX({"ENERO","FEBRERO","MARZO","ABRIL","MAYO","JUNIO","JULIO","AGOSTO","SEPTIEMBRE","OCTUBRE","NOVIEMBRE","DICIEMBRE"}, E$2),
    _xlpm.colIni, MATCH(_xlpm.mesTxt, Maximos_TMAX!$1:$1, 0),
    _xlpm.fila, MATCH($A23, Maximos_TMAX!$A:$A, 0),
    _xlpm.val, INDEX(Maximos_TMAX!$A:$ZZ, _xlpm.fila, _xlpm.colIni),
    IF(_xlpm.val="", "", _xlpm.val)
  ),
"")</f>
        <v>35.1</v>
      </c>
      <c r="AV23" s="75">
        <f t="array" ref="AV2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43716</v>
      </c>
      <c r="AW23" s="69">
        <f t="shared" si="5"/>
        <v>1.6999999999999957</v>
      </c>
    </row>
    <row r="24" spans="1:49" ht="15" customHeight="1" x14ac:dyDescent="0.2">
      <c r="A24" s="62">
        <v>21115020</v>
      </c>
      <c r="B24" s="72" t="s">
        <v>78</v>
      </c>
      <c r="C24" s="70" t="s">
        <v>25</v>
      </c>
      <c r="D24" s="99">
        <v>-75.293055560000013</v>
      </c>
      <c r="E24" s="99">
        <v>2.94875</v>
      </c>
      <c r="F24" s="67">
        <v>439</v>
      </c>
      <c r="G24" s="62">
        <v>41</v>
      </c>
      <c r="H24" s="62">
        <v>41001</v>
      </c>
      <c r="I24" s="72" t="s">
        <v>79</v>
      </c>
      <c r="J24" s="72" t="s">
        <v>80</v>
      </c>
      <c r="K24" s="66">
        <v>37</v>
      </c>
      <c r="L24" s="66">
        <v>36.200000000000003</v>
      </c>
      <c r="M24" s="66">
        <v>36.200000000000003</v>
      </c>
      <c r="N24" s="66">
        <v>36.4</v>
      </c>
      <c r="O24" s="66">
        <v>35.799999999999997</v>
      </c>
      <c r="P24" s="66">
        <v>36.700000000000003</v>
      </c>
      <c r="Q24" s="66">
        <v>36.4</v>
      </c>
      <c r="R24" s="66">
        <v>38.200000000000003</v>
      </c>
      <c r="S24" s="66">
        <v>38.200000000000003</v>
      </c>
      <c r="T24" s="66">
        <v>35.6</v>
      </c>
      <c r="U24" s="66">
        <v>35</v>
      </c>
      <c r="V24" s="66">
        <v>36.299999999999997</v>
      </c>
      <c r="W24" s="66">
        <v>35</v>
      </c>
      <c r="X24" s="66">
        <v>38.299999999999997</v>
      </c>
      <c r="Y24" s="66">
        <v>39</v>
      </c>
      <c r="Z24" s="66">
        <v>36.6</v>
      </c>
      <c r="AA24" s="66">
        <v>36.6</v>
      </c>
      <c r="AB24" s="66">
        <v>38</v>
      </c>
      <c r="AC24" s="66">
        <v>36.700000000000003</v>
      </c>
      <c r="AD24" s="66">
        <v>38.799999999999997</v>
      </c>
      <c r="AE24" s="66">
        <v>40</v>
      </c>
      <c r="AF24" s="66">
        <v>39.200000000000003</v>
      </c>
      <c r="AG24" s="66">
        <v>39.1</v>
      </c>
      <c r="AH24" s="66">
        <v>39.1</v>
      </c>
      <c r="AI24" s="66">
        <v>36.200000000000003</v>
      </c>
      <c r="AJ24" s="66"/>
      <c r="AK24" s="66"/>
      <c r="AL24" s="66"/>
      <c r="AM24" s="66"/>
      <c r="AN24" s="66"/>
      <c r="AO24" s="66"/>
      <c r="AP24" s="67">
        <f t="shared" si="1"/>
        <v>25</v>
      </c>
      <c r="AQ24" s="68">
        <f t="shared" si="2"/>
        <v>37.224000000000011</v>
      </c>
      <c r="AR24" s="68">
        <f>IFERROR(VLOOKUP(A24,Climatologia_TMAX!A:U,9+$E$2,FALSE),"")</f>
        <v>34.911888888888889</v>
      </c>
      <c r="AS24" s="68">
        <f t="shared" si="3"/>
        <v>2.3121111111111219</v>
      </c>
      <c r="AT24" s="74">
        <f t="shared" si="4"/>
        <v>40</v>
      </c>
      <c r="AU24" s="74">
        <f t="array" ref="AU24">IFERROR(
  _xlfn.LET(
    _xlpm.mesTxt, INDEX({"ENERO","FEBRERO","MARZO","ABRIL","MAYO","JUNIO","JULIO","AGOSTO","SEPTIEMBRE","OCTUBRE","NOVIEMBRE","DICIEMBRE"}, E$2),
    _xlpm.colIni, MATCH(_xlpm.mesTxt, Maximos_TMAX!$1:$1, 0),
    _xlpm.fila, MATCH($A24, Maximos_TMAX!$A:$A, 0),
    _xlpm.val, INDEX(Maximos_TMAX!$A:$ZZ, _xlpm.fila, _xlpm.colIni),
    IF(_xlpm.val="", "", _xlpm.val)
  ),
"")</f>
        <v>40.5</v>
      </c>
      <c r="AV24" s="75">
        <f t="array" ref="AV2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24" s="69">
        <f t="shared" si="5"/>
        <v>-0.5</v>
      </c>
    </row>
    <row r="25" spans="1:49" ht="15" customHeight="1" x14ac:dyDescent="0.2">
      <c r="A25" s="62">
        <v>52045020</v>
      </c>
      <c r="B25" s="70" t="s">
        <v>81</v>
      </c>
      <c r="C25" s="70" t="s">
        <v>25</v>
      </c>
      <c r="D25" s="99">
        <v>-77.290861110000009</v>
      </c>
      <c r="E25" s="99">
        <v>1.39408333</v>
      </c>
      <c r="F25" s="67">
        <v>1796</v>
      </c>
      <c r="G25" s="71">
        <v>52</v>
      </c>
      <c r="H25" s="71">
        <v>52240</v>
      </c>
      <c r="I25" s="72" t="s">
        <v>82</v>
      </c>
      <c r="J25" s="78" t="s">
        <v>83</v>
      </c>
      <c r="K25" s="66">
        <v>28.4</v>
      </c>
      <c r="L25" s="66">
        <v>28</v>
      </c>
      <c r="M25" s="66">
        <v>28.2</v>
      </c>
      <c r="N25" s="66">
        <v>28.5</v>
      </c>
      <c r="O25" s="66">
        <v>27.4</v>
      </c>
      <c r="P25" s="66">
        <v>27.4</v>
      </c>
      <c r="Q25" s="66">
        <v>26.8</v>
      </c>
      <c r="R25" s="66">
        <v>28.1</v>
      </c>
      <c r="S25" s="66">
        <v>27.8</v>
      </c>
      <c r="T25" s="66">
        <v>29.8</v>
      </c>
      <c r="U25" s="66">
        <v>28.2</v>
      </c>
      <c r="V25" s="66">
        <v>28</v>
      </c>
      <c r="W25" s="66">
        <v>28.2</v>
      </c>
      <c r="X25" s="66">
        <v>28.2</v>
      </c>
      <c r="Y25" s="66">
        <v>27.8</v>
      </c>
      <c r="Z25" s="66">
        <v>28.5</v>
      </c>
      <c r="AA25" s="66">
        <v>28</v>
      </c>
      <c r="AB25" s="66">
        <v>28.3</v>
      </c>
      <c r="AC25" s="66">
        <v>27</v>
      </c>
      <c r="AD25" s="66">
        <v>28.3</v>
      </c>
      <c r="AE25" s="66">
        <v>30</v>
      </c>
      <c r="AF25" s="66">
        <v>25.8</v>
      </c>
      <c r="AG25" s="66">
        <v>28.8</v>
      </c>
      <c r="AH25" s="66">
        <v>26</v>
      </c>
      <c r="AI25" s="66">
        <v>27.1</v>
      </c>
      <c r="AJ25" s="66"/>
      <c r="AK25" s="66"/>
      <c r="AL25" s="66"/>
      <c r="AM25" s="66"/>
      <c r="AN25" s="66"/>
      <c r="AO25" s="66"/>
      <c r="AP25" s="67">
        <f t="shared" si="1"/>
        <v>25</v>
      </c>
      <c r="AQ25" s="68">
        <f t="shared" si="2"/>
        <v>27.943999999999996</v>
      </c>
      <c r="AR25" s="68">
        <f>IFERROR(VLOOKUP(A25,Climatologia_TMAX!A:U,9+$E$2,FALSE),"")</f>
        <v>25.982387369533619</v>
      </c>
      <c r="AS25" s="68">
        <f t="shared" si="3"/>
        <v>1.9616126304663766</v>
      </c>
      <c r="AT25" s="74">
        <f t="shared" si="4"/>
        <v>30</v>
      </c>
      <c r="AU25" s="74">
        <f t="array" ref="AU25">IFERROR(
  _xlfn.LET(
    _xlpm.mesTxt, INDEX({"ENERO","FEBRERO","MARZO","ABRIL","MAYO","JUNIO","JULIO","AGOSTO","SEPTIEMBRE","OCTUBRE","NOVIEMBRE","DICIEMBRE"}, E$2),
    _xlpm.colIni, MATCH(_xlpm.mesTxt, Maximos_TMAX!$1:$1, 0),
    _xlpm.fila, MATCH($A25, Maximos_TMAX!$A:$A, 0),
    _xlpm.val, INDEX(Maximos_TMAX!$A:$ZZ, _xlpm.fila, _xlpm.colIni),
    IF(_xlpm.val="", "", _xlpm.val)
  ),
"")</f>
        <v>31.2</v>
      </c>
      <c r="AV25" s="75">
        <f t="array" ref="AV2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41538</v>
      </c>
      <c r="AW25" s="69">
        <f t="shared" si="5"/>
        <v>-1.1999999999999993</v>
      </c>
    </row>
    <row r="26" spans="1:49" ht="15" customHeight="1" x14ac:dyDescent="0.2">
      <c r="A26" s="62">
        <v>52055230</v>
      </c>
      <c r="B26" s="70" t="s">
        <v>84</v>
      </c>
      <c r="C26" s="70" t="s">
        <v>25</v>
      </c>
      <c r="D26" s="99">
        <v>-77.677750000000003</v>
      </c>
      <c r="E26" s="99">
        <v>0.85708333000000014</v>
      </c>
      <c r="F26" s="67">
        <v>2961</v>
      </c>
      <c r="G26" s="71">
        <v>52</v>
      </c>
      <c r="H26" s="71">
        <v>52022</v>
      </c>
      <c r="I26" s="72" t="s">
        <v>82</v>
      </c>
      <c r="J26" s="78" t="s">
        <v>85</v>
      </c>
      <c r="K26" s="66">
        <v>19.399999999999999</v>
      </c>
      <c r="L26" s="66">
        <v>16.2</v>
      </c>
      <c r="M26" s="66">
        <v>16.2</v>
      </c>
      <c r="N26" s="66">
        <v>15.2</v>
      </c>
      <c r="O26" s="66">
        <v>14.2</v>
      </c>
      <c r="P26" s="66">
        <v>16.8</v>
      </c>
      <c r="Q26" s="66">
        <v>16.2</v>
      </c>
      <c r="R26" s="66">
        <v>15.2</v>
      </c>
      <c r="S26" s="66">
        <v>16.399999999999999</v>
      </c>
      <c r="T26" s="66">
        <v>17.8</v>
      </c>
      <c r="U26" s="66">
        <v>16.8</v>
      </c>
      <c r="V26" s="66">
        <v>17.399999999999999</v>
      </c>
      <c r="W26" s="66">
        <v>16.8</v>
      </c>
      <c r="X26" s="66">
        <v>16.600000000000001</v>
      </c>
      <c r="Y26" s="66">
        <v>15.6</v>
      </c>
      <c r="Z26" s="66">
        <v>16.2</v>
      </c>
      <c r="AA26" s="66">
        <v>15.8</v>
      </c>
      <c r="AB26" s="66">
        <v>15.8</v>
      </c>
      <c r="AC26" s="66">
        <v>14.6</v>
      </c>
      <c r="AD26" s="66">
        <v>17.600000000000001</v>
      </c>
      <c r="AE26" s="66">
        <v>19.399999999999999</v>
      </c>
      <c r="AF26" s="66">
        <v>17.2</v>
      </c>
      <c r="AG26" s="66">
        <v>19.2</v>
      </c>
      <c r="AH26" s="66">
        <v>18.399999999999999</v>
      </c>
      <c r="AI26" s="66">
        <v>18.2</v>
      </c>
      <c r="AJ26" s="66"/>
      <c r="AK26" s="66"/>
      <c r="AL26" s="66"/>
      <c r="AM26" s="66"/>
      <c r="AN26" s="66"/>
      <c r="AO26" s="66"/>
      <c r="AP26" s="67">
        <f t="shared" si="1"/>
        <v>25</v>
      </c>
      <c r="AQ26" s="68">
        <f t="shared" si="2"/>
        <v>16.768000000000001</v>
      </c>
      <c r="AR26" s="68">
        <f>IFERROR(VLOOKUP(A26,Climatologia_TMAX!A:U,9+$E$2,FALSE),"")</f>
        <v>15.930309706257979</v>
      </c>
      <c r="AS26" s="68">
        <f t="shared" si="3"/>
        <v>0.8376902937420212</v>
      </c>
      <c r="AT26" s="74">
        <f t="shared" si="4"/>
        <v>19.399999999999999</v>
      </c>
      <c r="AU26" s="74">
        <f t="array" ref="AU26">IFERROR(
  _xlfn.LET(
    _xlpm.mesTxt, INDEX({"ENERO","FEBRERO","MARZO","ABRIL","MAYO","JUNIO","JULIO","AGOSTO","SEPTIEMBRE","OCTUBRE","NOVIEMBRE","DICIEMBRE"}, E$2),
    _xlpm.colIni, MATCH(_xlpm.mesTxt, Maximos_TMAX!$1:$1, 0),
    _xlpm.fila, MATCH($A26, Maximos_TMAX!$A:$A, 0),
    _xlpm.val, INDEX(Maximos_TMAX!$A:$ZZ, _xlpm.fila, _xlpm.colIni),
    IF(_xlpm.val="", "", _xlpm.val)
  ),
"")</f>
        <v>20.8</v>
      </c>
      <c r="AV26" s="75">
        <f t="array" ref="AV2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40450</v>
      </c>
      <c r="AW26" s="69">
        <f t="shared" si="5"/>
        <v>-1.4000000000000021</v>
      </c>
    </row>
    <row r="27" spans="1:49" ht="15" customHeight="1" x14ac:dyDescent="0.2">
      <c r="A27" s="62">
        <v>11045010</v>
      </c>
      <c r="B27" s="72" t="s">
        <v>86</v>
      </c>
      <c r="C27" s="70" t="s">
        <v>25</v>
      </c>
      <c r="D27" s="99">
        <v>-76.643777779999994</v>
      </c>
      <c r="E27" s="99">
        <v>5.69055556</v>
      </c>
      <c r="F27" s="67">
        <v>75</v>
      </c>
      <c r="G27" s="62">
        <v>27</v>
      </c>
      <c r="H27" s="62">
        <v>27001</v>
      </c>
      <c r="I27" s="72" t="s">
        <v>87</v>
      </c>
      <c r="J27" s="72" t="s">
        <v>88</v>
      </c>
      <c r="K27" s="66">
        <v>32.4</v>
      </c>
      <c r="L27" s="66">
        <v>32.799999999999997</v>
      </c>
      <c r="M27" s="66">
        <v>32.4</v>
      </c>
      <c r="N27" s="66">
        <v>33.4</v>
      </c>
      <c r="O27" s="66">
        <v>32.200000000000003</v>
      </c>
      <c r="P27" s="66">
        <v>31</v>
      </c>
      <c r="Q27" s="66">
        <v>31.4</v>
      </c>
      <c r="R27" s="66">
        <v>33.6</v>
      </c>
      <c r="S27" s="66">
        <v>31</v>
      </c>
      <c r="T27" s="66">
        <v>33.4</v>
      </c>
      <c r="U27" s="113">
        <v>29.2</v>
      </c>
      <c r="V27" s="66">
        <v>34.200000000000003</v>
      </c>
      <c r="W27" s="66">
        <v>29.2</v>
      </c>
      <c r="X27" s="66">
        <v>32.200000000000003</v>
      </c>
      <c r="Y27" s="66">
        <v>30.4</v>
      </c>
      <c r="Z27" s="66">
        <v>31.2</v>
      </c>
      <c r="AA27" s="66">
        <v>34</v>
      </c>
      <c r="AB27" s="66">
        <v>31.2</v>
      </c>
      <c r="AC27" s="66">
        <v>32.799999999999997</v>
      </c>
      <c r="AD27" s="66">
        <v>32.6</v>
      </c>
      <c r="AE27" s="66">
        <v>33.4</v>
      </c>
      <c r="AF27" s="66">
        <v>31.2</v>
      </c>
      <c r="AG27" s="66">
        <v>33</v>
      </c>
      <c r="AH27" s="66">
        <v>30.2</v>
      </c>
      <c r="AI27" s="66">
        <v>33.799999999999997</v>
      </c>
      <c r="AJ27" s="66"/>
      <c r="AK27" s="66"/>
      <c r="AL27" s="66"/>
      <c r="AM27" s="66"/>
      <c r="AN27" s="66"/>
      <c r="AO27" s="66"/>
      <c r="AP27" s="67">
        <f t="shared" si="1"/>
        <v>25</v>
      </c>
      <c r="AQ27" s="68">
        <f t="shared" si="2"/>
        <v>32.087999999999994</v>
      </c>
      <c r="AR27" s="68">
        <f>IFERROR(VLOOKUP(A27,Climatologia_TMAX!A:U,9+$E$2,FALSE),"")</f>
        <v>30.947113847837979</v>
      </c>
      <c r="AS27" s="68">
        <f t="shared" si="3"/>
        <v>1.1408861521620146</v>
      </c>
      <c r="AT27" s="74">
        <f t="shared" si="4"/>
        <v>34.200000000000003</v>
      </c>
      <c r="AU27" s="74">
        <f t="array" ref="AU27">IFERROR(
  _xlfn.LET(
    _xlpm.mesTxt, INDEX({"ENERO","FEBRERO","MARZO","ABRIL","MAYO","JUNIO","JULIO","AGOSTO","SEPTIEMBRE","OCTUBRE","NOVIEMBRE","DICIEMBRE"}, E$2),
    _xlpm.colIni, MATCH(_xlpm.mesTxt, Maximos_TMAX!$1:$1, 0),
    _xlpm.fila, MATCH($A27, Maximos_TMAX!$A:$A, 0),
    _xlpm.val, INDEX(Maximos_TMAX!$A:$ZZ, _xlpm.fila, _xlpm.colIni),
    IF(_xlpm.val="", "", _xlpm.val)
  ),
"")</f>
        <v>35.200000000000003</v>
      </c>
      <c r="AV27" s="75">
        <f t="array" ref="AV2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38987</v>
      </c>
      <c r="AW27" s="69">
        <f t="shared" si="5"/>
        <v>-1</v>
      </c>
    </row>
    <row r="28" spans="1:49" ht="15" customHeight="1" x14ac:dyDescent="0.2">
      <c r="A28" s="62">
        <v>37055010</v>
      </c>
      <c r="B28" s="72" t="s">
        <v>89</v>
      </c>
      <c r="C28" s="70" t="s">
        <v>25</v>
      </c>
      <c r="D28" s="99">
        <v>-70.738055560000006</v>
      </c>
      <c r="E28" s="99">
        <v>7.0694444399999998</v>
      </c>
      <c r="F28" s="67">
        <v>128</v>
      </c>
      <c r="G28" s="62">
        <v>81</v>
      </c>
      <c r="H28" s="62">
        <v>81001</v>
      </c>
      <c r="I28" s="72" t="s">
        <v>90</v>
      </c>
      <c r="J28" s="72" t="s">
        <v>90</v>
      </c>
      <c r="K28" s="66">
        <v>34.1</v>
      </c>
      <c r="L28" s="66">
        <v>30.3</v>
      </c>
      <c r="M28" s="66">
        <v>33.299999999999997</v>
      </c>
      <c r="N28" s="66">
        <v>31.6</v>
      </c>
      <c r="O28" s="66">
        <v>34.1</v>
      </c>
      <c r="P28" s="66">
        <v>33.1</v>
      </c>
      <c r="Q28" s="66">
        <v>33.4</v>
      </c>
      <c r="R28" s="66">
        <v>32.299999999999997</v>
      </c>
      <c r="S28" s="66">
        <v>33.5</v>
      </c>
      <c r="T28" s="66">
        <v>32.4</v>
      </c>
      <c r="U28" s="66">
        <v>32.9</v>
      </c>
      <c r="V28" s="66">
        <v>31.8</v>
      </c>
      <c r="W28" s="66">
        <v>32.9</v>
      </c>
      <c r="X28" s="66">
        <v>32.9</v>
      </c>
      <c r="Y28" s="66">
        <v>32.6</v>
      </c>
      <c r="Z28" s="66">
        <v>32.200000000000003</v>
      </c>
      <c r="AA28" s="66">
        <v>32.5</v>
      </c>
      <c r="AB28" s="66">
        <v>33.700000000000003</v>
      </c>
      <c r="AC28" s="66">
        <v>30.1</v>
      </c>
      <c r="AD28" s="66">
        <v>32.4</v>
      </c>
      <c r="AE28" s="66">
        <v>34.4</v>
      </c>
      <c r="AF28" s="66">
        <v>34.5</v>
      </c>
      <c r="AG28" s="66">
        <v>34.700000000000003</v>
      </c>
      <c r="AH28" s="115">
        <v>26.1</v>
      </c>
      <c r="AI28" s="66">
        <v>30.6</v>
      </c>
      <c r="AJ28" s="66"/>
      <c r="AK28" s="66"/>
      <c r="AL28" s="66"/>
      <c r="AM28" s="66"/>
      <c r="AN28" s="66"/>
      <c r="AO28" s="66"/>
      <c r="AP28" s="67">
        <f t="shared" si="1"/>
        <v>25</v>
      </c>
      <c r="AQ28" s="68">
        <f t="shared" si="2"/>
        <v>32.496000000000002</v>
      </c>
      <c r="AR28" s="68">
        <f>IFERROR(VLOOKUP(A28,Climatologia_TMAX!A:U,9+$E$2,FALSE),"")</f>
        <v>31.67147144681628</v>
      </c>
      <c r="AS28" s="68">
        <f t="shared" si="3"/>
        <v>0.82452855318372187</v>
      </c>
      <c r="AT28" s="74">
        <f t="shared" si="4"/>
        <v>34.700000000000003</v>
      </c>
      <c r="AU28" s="74">
        <f t="array" ref="AU28">IFERROR(
  _xlfn.LET(
    _xlpm.mesTxt, INDEX({"ENERO","FEBRERO","MARZO","ABRIL","MAYO","JUNIO","JULIO","AGOSTO","SEPTIEMBRE","OCTUBRE","NOVIEMBRE","DICIEMBRE"}, E$2),
    _xlpm.colIni, MATCH(_xlpm.mesTxt, Maximos_TMAX!$1:$1, 0),
    _xlpm.fila, MATCH($A28, Maximos_TMAX!$A:$A, 0),
    _xlpm.val, INDEX(Maximos_TMAX!$A:$ZZ, _xlpm.fila, _xlpm.colIni),
    IF(_xlpm.val="", "", _xlpm.val)
  ),
"")</f>
        <v>35.6</v>
      </c>
      <c r="AV28" s="75">
        <f t="array" ref="AV2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42642</v>
      </c>
      <c r="AW28" s="69">
        <f t="shared" si="5"/>
        <v>-0.89999999999999858</v>
      </c>
    </row>
    <row r="29" spans="1:49" ht="15" customHeight="1" x14ac:dyDescent="0.2">
      <c r="A29" s="62">
        <v>38015030</v>
      </c>
      <c r="B29" s="72" t="s">
        <v>91</v>
      </c>
      <c r="C29" s="70" t="s">
        <v>25</v>
      </c>
      <c r="D29" s="99">
        <v>-67.491222220000012</v>
      </c>
      <c r="E29" s="99">
        <v>6.1824361100000003</v>
      </c>
      <c r="F29" s="67">
        <v>57</v>
      </c>
      <c r="G29" s="71">
        <v>99</v>
      </c>
      <c r="H29" s="71">
        <v>99001</v>
      </c>
      <c r="I29" s="72" t="s">
        <v>92</v>
      </c>
      <c r="J29" s="78" t="s">
        <v>93</v>
      </c>
      <c r="K29" s="66">
        <v>35.200000000000003</v>
      </c>
      <c r="L29" s="66">
        <v>32.5</v>
      </c>
      <c r="M29" s="66">
        <v>33</v>
      </c>
      <c r="N29" s="66">
        <v>33.799999999999997</v>
      </c>
      <c r="O29" s="66">
        <v>34.6</v>
      </c>
      <c r="P29" s="66">
        <v>32</v>
      </c>
      <c r="Q29" s="66">
        <v>33</v>
      </c>
      <c r="R29" s="66">
        <v>34.200000000000003</v>
      </c>
      <c r="S29" s="66">
        <v>34.799999999999997</v>
      </c>
      <c r="T29" s="66">
        <v>32.4</v>
      </c>
      <c r="U29" s="66">
        <v>34.4</v>
      </c>
      <c r="V29" s="66">
        <v>34.200000000000003</v>
      </c>
      <c r="W29" s="66">
        <v>34.4</v>
      </c>
      <c r="X29" s="66">
        <v>34.799999999999997</v>
      </c>
      <c r="Y29" s="66">
        <v>33.6</v>
      </c>
      <c r="Z29" s="66">
        <v>32.4</v>
      </c>
      <c r="AA29" s="66">
        <v>33</v>
      </c>
      <c r="AB29" s="66">
        <v>30</v>
      </c>
      <c r="AC29" s="66">
        <v>31.4</v>
      </c>
      <c r="AD29" s="66">
        <v>33.6</v>
      </c>
      <c r="AE29" s="66">
        <v>35.6</v>
      </c>
      <c r="AF29" s="66">
        <v>35.6</v>
      </c>
      <c r="AG29" s="66">
        <v>35.799999999999997</v>
      </c>
      <c r="AH29" s="66">
        <v>28.2</v>
      </c>
      <c r="AI29" s="66">
        <v>34.6</v>
      </c>
      <c r="AJ29" s="66"/>
      <c r="AK29" s="66"/>
      <c r="AL29" s="66"/>
      <c r="AM29" s="66"/>
      <c r="AN29" s="66"/>
      <c r="AO29" s="66"/>
      <c r="AP29" s="67">
        <f t="shared" si="1"/>
        <v>25</v>
      </c>
      <c r="AQ29" s="68">
        <f t="shared" si="2"/>
        <v>33.484000000000002</v>
      </c>
      <c r="AR29" s="68">
        <f>IFERROR(VLOOKUP(A29,Climatologia_TMAX!A:U,9+$E$2,FALSE),"")</f>
        <v>32.684863258026162</v>
      </c>
      <c r="AS29" s="68">
        <f t="shared" si="3"/>
        <v>0.79913674197383955</v>
      </c>
      <c r="AT29" s="74">
        <f t="shared" si="4"/>
        <v>35.799999999999997</v>
      </c>
      <c r="AU29" s="74">
        <f t="array" ref="AU29">IFERROR(
  _xlfn.LET(
    _xlpm.mesTxt, INDEX({"ENERO","FEBRERO","MARZO","ABRIL","MAYO","JUNIO","JULIO","AGOSTO","SEPTIEMBRE","OCTUBRE","NOVIEMBRE","DICIEMBRE"}, E$2),
    _xlpm.colIni, MATCH(_xlpm.mesTxt, Maximos_TMAX!$1:$1, 0),
    _xlpm.fila, MATCH($A29, Maximos_TMAX!$A:$A, 0),
    _xlpm.val, INDEX(Maximos_TMAX!$A:$ZZ, _xlpm.fila, _xlpm.colIni),
    IF(_xlpm.val="", "", _xlpm.val)
  ),
"")</f>
        <v>36.4</v>
      </c>
      <c r="AV29" s="75">
        <f t="array" ref="AV2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41539</v>
      </c>
      <c r="AW29" s="69">
        <f t="shared" si="5"/>
        <v>-0.60000000000000142</v>
      </c>
    </row>
    <row r="30" spans="1:49" ht="14.25" customHeight="1" x14ac:dyDescent="0.2">
      <c r="A30" s="62">
        <v>35035020</v>
      </c>
      <c r="B30" s="63" t="s">
        <v>94</v>
      </c>
      <c r="C30" s="70" t="s">
        <v>25</v>
      </c>
      <c r="D30" s="98">
        <v>-73.617577780000005</v>
      </c>
      <c r="E30" s="98">
        <v>4.1619194400000001</v>
      </c>
      <c r="F30" s="102">
        <v>422</v>
      </c>
      <c r="G30" s="65">
        <v>50</v>
      </c>
      <c r="H30" s="65">
        <v>50001</v>
      </c>
      <c r="I30" s="63" t="s">
        <v>95</v>
      </c>
      <c r="J30" s="77" t="s">
        <v>96</v>
      </c>
      <c r="K30" s="66">
        <v>31.8</v>
      </c>
      <c r="L30" s="66">
        <v>32</v>
      </c>
      <c r="M30" s="66">
        <v>33.200000000000003</v>
      </c>
      <c r="N30" s="66">
        <v>31.3</v>
      </c>
      <c r="O30" s="66">
        <v>31.9</v>
      </c>
      <c r="P30" s="66">
        <v>33.200000000000003</v>
      </c>
      <c r="Q30" s="66">
        <v>30.6</v>
      </c>
      <c r="R30" s="66">
        <v>30.4</v>
      </c>
      <c r="S30" s="66">
        <v>31.7</v>
      </c>
      <c r="T30" s="66">
        <v>31</v>
      </c>
      <c r="U30" s="66">
        <v>32.1</v>
      </c>
      <c r="V30" s="66">
        <v>31.4</v>
      </c>
      <c r="W30" s="66">
        <v>32.1</v>
      </c>
      <c r="X30" s="66">
        <v>33.200000000000003</v>
      </c>
      <c r="Y30" s="66">
        <v>32.200000000000003</v>
      </c>
      <c r="Z30" s="66">
        <v>32.299999999999997</v>
      </c>
      <c r="AA30" s="66">
        <v>31.9</v>
      </c>
      <c r="AB30" s="66">
        <v>28</v>
      </c>
      <c r="AC30" s="66">
        <v>31.7</v>
      </c>
      <c r="AD30" s="66">
        <v>34</v>
      </c>
      <c r="AE30" s="66">
        <v>32.200000000000003</v>
      </c>
      <c r="AF30" s="66">
        <v>33.6</v>
      </c>
      <c r="AG30" s="66">
        <v>33.200000000000003</v>
      </c>
      <c r="AH30" s="66">
        <v>29.2</v>
      </c>
      <c r="AI30" s="66">
        <v>31.8</v>
      </c>
      <c r="AJ30" s="66"/>
      <c r="AK30" s="66"/>
      <c r="AL30" s="66"/>
      <c r="AM30" s="66"/>
      <c r="AN30" s="66"/>
      <c r="AO30" s="66"/>
      <c r="AP30" s="67">
        <f t="shared" si="1"/>
        <v>25</v>
      </c>
      <c r="AQ30" s="68">
        <f t="shared" si="2"/>
        <v>31.840000000000011</v>
      </c>
      <c r="AR30" s="68">
        <f>IFERROR(VLOOKUP(A30,Climatologia_TMAX!A:U,9+$E$2,FALSE),"")</f>
        <v>30.79898193760263</v>
      </c>
      <c r="AS30" s="68">
        <f t="shared" si="3"/>
        <v>1.0410180623973808</v>
      </c>
      <c r="AT30" s="74">
        <f t="shared" si="4"/>
        <v>34</v>
      </c>
      <c r="AU30" s="74">
        <f t="array" ref="AU30">IFERROR(
  _xlfn.LET(
    _xlpm.mesTxt, INDEX({"ENERO","FEBRERO","MARZO","ABRIL","MAYO","JUNIO","JULIO","AGOSTO","SEPTIEMBRE","OCTUBRE","NOVIEMBRE","DICIEMBRE"}, E$2),
    _xlpm.colIni, MATCH(_xlpm.mesTxt, Maximos_TMAX!$1:$1, 0),
    _xlpm.fila, MATCH($A30, Maximos_TMAX!$A:$A, 0),
    _xlpm.val, INDEX(Maximos_TMAX!$A:$ZZ, _xlpm.fila, _xlpm.colIni),
    IF(_xlpm.val="", "", _xlpm.val)
  ),
"")</f>
        <v>35</v>
      </c>
      <c r="AV30" s="75">
        <f t="array" ref="AV3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30" s="69">
        <f t="shared" si="5"/>
        <v>-1</v>
      </c>
    </row>
    <row r="31" spans="1:49" ht="16.149999999999999" customHeight="1" x14ac:dyDescent="0.2">
      <c r="A31" s="93">
        <v>48015050</v>
      </c>
      <c r="B31" s="94" t="s">
        <v>97</v>
      </c>
      <c r="C31" s="95" t="s">
        <v>25</v>
      </c>
      <c r="D31" s="100">
        <v>-69.940916669999993</v>
      </c>
      <c r="E31" s="100">
        <v>-4.1938611100000003</v>
      </c>
      <c r="F31" s="103">
        <v>84</v>
      </c>
      <c r="G31" s="96">
        <v>91</v>
      </c>
      <c r="H31" s="96">
        <v>91001</v>
      </c>
      <c r="I31" s="94" t="s">
        <v>98</v>
      </c>
      <c r="J31" s="97" t="s">
        <v>99</v>
      </c>
      <c r="K31" s="105">
        <v>36.1</v>
      </c>
      <c r="L31" s="105">
        <v>34.6</v>
      </c>
      <c r="M31" s="105">
        <v>32.6</v>
      </c>
      <c r="N31" s="105">
        <v>33.299999999999997</v>
      </c>
      <c r="O31" s="105">
        <v>32.6</v>
      </c>
      <c r="P31" s="105">
        <v>32.6</v>
      </c>
      <c r="Q31" s="105">
        <v>30.3</v>
      </c>
      <c r="R31" s="105">
        <v>30.2</v>
      </c>
      <c r="S31" s="105">
        <v>32.9</v>
      </c>
      <c r="T31" s="105">
        <v>33.299999999999997</v>
      </c>
      <c r="U31" s="105">
        <v>31.5</v>
      </c>
      <c r="V31" s="105">
        <v>31</v>
      </c>
      <c r="W31" s="105">
        <v>31.5</v>
      </c>
      <c r="X31" s="105">
        <v>27.2</v>
      </c>
      <c r="Y31" s="105">
        <v>29.4</v>
      </c>
      <c r="Z31" s="105">
        <v>32.9</v>
      </c>
      <c r="AA31" s="105">
        <v>27.7</v>
      </c>
      <c r="AB31" s="105">
        <v>32.6</v>
      </c>
      <c r="AC31" s="105">
        <v>30.4</v>
      </c>
      <c r="AD31" s="105">
        <v>33.299999999999997</v>
      </c>
      <c r="AE31" s="105">
        <v>35</v>
      </c>
      <c r="AF31" s="105">
        <v>34.5</v>
      </c>
      <c r="AG31" s="105">
        <v>33.799999999999997</v>
      </c>
      <c r="AH31" s="105">
        <v>33.299999999999997</v>
      </c>
      <c r="AI31" s="105">
        <v>33.700000000000003</v>
      </c>
      <c r="AJ31" s="105"/>
      <c r="AK31" s="105"/>
      <c r="AL31" s="105"/>
      <c r="AM31" s="105"/>
      <c r="AN31" s="105"/>
      <c r="AO31" s="105"/>
      <c r="AP31" s="67">
        <f t="shared" si="1"/>
        <v>25</v>
      </c>
      <c r="AQ31" s="68">
        <f t="shared" si="2"/>
        <v>32.251999999999995</v>
      </c>
      <c r="AR31" s="68">
        <f>IFERROR(VLOOKUP(A31,Climatologia_TMAX!A:U,9+$E$2,FALSE),"")</f>
        <v>31.98844385499557</v>
      </c>
      <c r="AS31" s="68">
        <f t="shared" si="3"/>
        <v>0.2635561450044257</v>
      </c>
      <c r="AT31" s="74">
        <f t="shared" si="4"/>
        <v>36.1</v>
      </c>
      <c r="AU31" s="74">
        <f t="array" ref="AU31">IFERROR(
  _xlfn.LET(
    _xlpm.mesTxt, INDEX({"ENERO","FEBRERO","MARZO","ABRIL","MAYO","JUNIO","JULIO","AGOSTO","SEPTIEMBRE","OCTUBRE","NOVIEMBRE","DICIEMBRE"}, E$2),
    _xlpm.colIni, MATCH(_xlpm.mesTxt, Maximos_TMAX!$1:$1, 0),
    _xlpm.fila, MATCH($A31, Maximos_TMAX!$A:$A, 0),
    _xlpm.val, INDEX(Maximos_TMAX!$A:$ZZ, _xlpm.fila, _xlpm.colIni),
    IF(_xlpm.val="", "", _xlpm.val)
  ),
"")</f>
        <v>38.1</v>
      </c>
      <c r="AV31" s="75">
        <f t="array" ref="AV3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38620</v>
      </c>
      <c r="AW31" s="69">
        <f t="shared" si="5"/>
        <v>-2</v>
      </c>
    </row>
    <row r="32" spans="1:49" ht="14.25" customHeight="1" x14ac:dyDescent="0.2">
      <c r="A32" s="64">
        <v>23085030</v>
      </c>
      <c r="B32" s="70" t="s">
        <v>100</v>
      </c>
      <c r="C32" s="70" t="s">
        <v>101</v>
      </c>
      <c r="D32" s="99">
        <v>-75.143388889999997</v>
      </c>
      <c r="E32" s="99">
        <v>6.3762499999999998</v>
      </c>
      <c r="F32" s="64">
        <v>1712</v>
      </c>
      <c r="G32" s="62">
        <v>5</v>
      </c>
      <c r="H32" s="62">
        <v>5021</v>
      </c>
      <c r="I32" s="72" t="s">
        <v>57</v>
      </c>
      <c r="J32" s="72" t="s">
        <v>102</v>
      </c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>
        <v>27.8</v>
      </c>
      <c r="AB32" s="66">
        <v>27.2</v>
      </c>
      <c r="AC32" s="66">
        <v>24.8</v>
      </c>
      <c r="AD32" s="66">
        <v>26.8</v>
      </c>
      <c r="AE32" s="66">
        <v>25.8</v>
      </c>
      <c r="AF32" s="66">
        <v>26.6</v>
      </c>
      <c r="AG32" s="66">
        <v>25.8</v>
      </c>
      <c r="AH32" s="66">
        <v>25.6</v>
      </c>
      <c r="AI32" s="66">
        <v>24</v>
      </c>
      <c r="AJ32" s="66"/>
      <c r="AK32" s="66"/>
      <c r="AL32" s="66"/>
      <c r="AM32" s="66"/>
      <c r="AN32" s="66"/>
      <c r="AO32" s="66"/>
      <c r="AP32" s="67">
        <f t="shared" si="1"/>
        <v>9</v>
      </c>
      <c r="AQ32" s="68" t="str">
        <f t="shared" si="2"/>
        <v/>
      </c>
      <c r="AR32" s="68">
        <f>IFERROR(VLOOKUP(A32,Climatologia_TMAX!A:U,9+$E$2,FALSE),"")</f>
        <v>25.014832783608199</v>
      </c>
      <c r="AS32" s="68" t="str">
        <f t="shared" si="3"/>
        <v/>
      </c>
      <c r="AT32" s="74">
        <f t="shared" si="4"/>
        <v>27.8</v>
      </c>
      <c r="AU32" s="74">
        <f t="array" ref="AU32">IFERROR(
  _xlfn.LET(
    _xlpm.mesTxt, INDEX({"ENERO","FEBRERO","MARZO","ABRIL","MAYO","JUNIO","JULIO","AGOSTO","SEPTIEMBRE","OCTUBRE","NOVIEMBRE","DICIEMBRE"}, E$2),
    _xlpm.colIni, MATCH(_xlpm.mesTxt, Maximos_TMAX!$1:$1, 0),
    _xlpm.fila, MATCH($A32, Maximos_TMAX!$A:$A, 0),
    _xlpm.val, INDEX(Maximos_TMAX!$A:$ZZ, _xlpm.fila, _xlpm.colIni),
    IF(_xlpm.val="", "", _xlpm.val)
  ),
"")</f>
        <v>28.2</v>
      </c>
      <c r="AV32" s="75">
        <f t="array" ref="AV3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45553</v>
      </c>
      <c r="AW32" s="69">
        <f t="shared" si="5"/>
        <v>-0.39999999999999858</v>
      </c>
    </row>
    <row r="33" spans="1:49" ht="14.25" customHeight="1" x14ac:dyDescent="0.2">
      <c r="A33" s="64">
        <v>23085110</v>
      </c>
      <c r="B33" s="70" t="s">
        <v>103</v>
      </c>
      <c r="C33" s="70" t="s">
        <v>101</v>
      </c>
      <c r="D33" s="99">
        <v>-75.241388889000007</v>
      </c>
      <c r="E33" s="99">
        <v>6.2138888999999997</v>
      </c>
      <c r="F33" s="64">
        <v>2022</v>
      </c>
      <c r="G33" s="62">
        <v>5</v>
      </c>
      <c r="H33" s="62">
        <v>5541</v>
      </c>
      <c r="I33" s="72" t="s">
        <v>57</v>
      </c>
      <c r="J33" s="72" t="s">
        <v>104</v>
      </c>
      <c r="K33" s="66">
        <v>24.8</v>
      </c>
      <c r="L33" s="66">
        <v>25</v>
      </c>
      <c r="M33" s="66">
        <v>26</v>
      </c>
      <c r="N33" s="66">
        <v>26.4</v>
      </c>
      <c r="O33" s="66">
        <v>26.2</v>
      </c>
      <c r="P33" s="66">
        <v>25</v>
      </c>
      <c r="Q33" s="66">
        <v>25.8</v>
      </c>
      <c r="R33" s="66">
        <v>26.4</v>
      </c>
      <c r="S33" s="66">
        <v>27</v>
      </c>
      <c r="T33" s="66">
        <v>26.8</v>
      </c>
      <c r="U33" s="66">
        <v>24.8</v>
      </c>
      <c r="V33" s="66">
        <v>25.4</v>
      </c>
      <c r="W33" s="66">
        <v>22.4</v>
      </c>
      <c r="X33" s="66">
        <v>26</v>
      </c>
      <c r="Y33" s="66">
        <v>25.4</v>
      </c>
      <c r="Z33" s="66">
        <v>25.2</v>
      </c>
      <c r="AA33" s="66">
        <v>27</v>
      </c>
      <c r="AB33" s="66">
        <v>26.4</v>
      </c>
      <c r="AC33" s="66">
        <v>24.2</v>
      </c>
      <c r="AD33" s="66">
        <v>26.6</v>
      </c>
      <c r="AE33" s="66">
        <v>24.8</v>
      </c>
      <c r="AF33" s="66">
        <v>26.4</v>
      </c>
      <c r="AG33" s="66">
        <v>25</v>
      </c>
      <c r="AH33" s="66">
        <v>26.2</v>
      </c>
      <c r="AI33" s="66">
        <v>22</v>
      </c>
      <c r="AJ33" s="66"/>
      <c r="AK33" s="66"/>
      <c r="AL33" s="66"/>
      <c r="AM33" s="66"/>
      <c r="AN33" s="66"/>
      <c r="AO33" s="66"/>
      <c r="AP33" s="67">
        <f t="shared" si="1"/>
        <v>25</v>
      </c>
      <c r="AQ33" s="68">
        <f t="shared" si="2"/>
        <v>25.487999999999992</v>
      </c>
      <c r="AR33" s="68">
        <f>IFERROR(VLOOKUP(A33,Climatologia_TMAX!A:U,9+$E$2,FALSE),"")</f>
        <v>24.23233678727139</v>
      </c>
      <c r="AS33" s="68">
        <f t="shared" si="3"/>
        <v>1.2556632127286029</v>
      </c>
      <c r="AT33" s="74">
        <f t="shared" si="4"/>
        <v>27</v>
      </c>
      <c r="AU33" s="74">
        <f t="array" ref="AU33">IFERROR(
  _xlfn.LET(
    _xlpm.mesTxt, INDEX({"ENERO","FEBRERO","MARZO","ABRIL","MAYO","JUNIO","JULIO","AGOSTO","SEPTIEMBRE","OCTUBRE","NOVIEMBRE","DICIEMBRE"}, E$2),
    _xlpm.colIni, MATCH(_xlpm.mesTxt, Maximos_TMAX!$1:$1, 0),
    _xlpm.fila, MATCH($A33, Maximos_TMAX!$A:$A, 0),
    _xlpm.val, INDEX(Maximos_TMAX!$A:$ZZ, _xlpm.fila, _xlpm.colIni),
    IF(_xlpm.val="", "", _xlpm.val)
  ),
"")</f>
        <v>30.3</v>
      </c>
      <c r="AV33" s="75">
        <f t="array" ref="AV3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42258</v>
      </c>
      <c r="AW33" s="69">
        <f t="shared" si="5"/>
        <v>-3.3000000000000007</v>
      </c>
    </row>
    <row r="34" spans="1:49" ht="14.25" customHeight="1" x14ac:dyDescent="0.2">
      <c r="A34" s="64">
        <v>23085080</v>
      </c>
      <c r="B34" s="70" t="s">
        <v>105</v>
      </c>
      <c r="C34" s="70" t="s">
        <v>101</v>
      </c>
      <c r="D34" s="99">
        <v>-74.836694440000002</v>
      </c>
      <c r="E34" s="99">
        <v>6.4835833330000003</v>
      </c>
      <c r="F34" s="64">
        <v>859</v>
      </c>
      <c r="G34" s="62">
        <v>5</v>
      </c>
      <c r="H34" s="62">
        <v>5670</v>
      </c>
      <c r="I34" s="72" t="s">
        <v>57</v>
      </c>
      <c r="J34" s="72" t="s">
        <v>106</v>
      </c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7">
        <f t="shared" si="1"/>
        <v>0</v>
      </c>
      <c r="AQ34" s="68" t="str">
        <f t="shared" si="2"/>
        <v/>
      </c>
      <c r="AR34" s="68">
        <f>IFERROR(VLOOKUP(A34,Climatologia_TMAX!A:U,9+$E$2,FALSE),"")</f>
        <v>28.04537448559671</v>
      </c>
      <c r="AS34" s="68" t="str">
        <f t="shared" si="3"/>
        <v/>
      </c>
      <c r="AT34" s="74" t="str">
        <f t="shared" si="4"/>
        <v/>
      </c>
      <c r="AU34" s="74">
        <f t="array" ref="AU34">IFERROR(
  _xlfn.LET(
    _xlpm.mesTxt, INDEX({"ENERO","FEBRERO","MARZO","ABRIL","MAYO","JUNIO","JULIO","AGOSTO","SEPTIEMBRE","OCTUBRE","NOVIEMBRE","DICIEMBRE"}, E$2),
    _xlpm.colIni, MATCH(_xlpm.mesTxt, Maximos_TMAX!$1:$1, 0),
    _xlpm.fila, MATCH($A34, Maximos_TMAX!$A:$A, 0),
    _xlpm.val, INDEX(Maximos_TMAX!$A:$ZZ, _xlpm.fila, _xlpm.colIni),
    IF(_xlpm.val="", "", _xlpm.val)
  ),
"")</f>
        <v>35.4</v>
      </c>
      <c r="AV34" s="75">
        <f t="array" ref="AV3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42628</v>
      </c>
      <c r="AW34" s="69" t="str">
        <f t="shared" si="5"/>
        <v>NA</v>
      </c>
    </row>
    <row r="35" spans="1:49" ht="14.25" customHeight="1" x14ac:dyDescent="0.2">
      <c r="A35" s="64">
        <v>26175030</v>
      </c>
      <c r="B35" s="70" t="s">
        <v>107</v>
      </c>
      <c r="C35" s="70" t="s">
        <v>101</v>
      </c>
      <c r="D35" s="99">
        <v>-75.690916669999993</v>
      </c>
      <c r="E35" s="99">
        <v>5.717333333</v>
      </c>
      <c r="F35" s="64">
        <v>1153</v>
      </c>
      <c r="G35" s="62">
        <v>5</v>
      </c>
      <c r="H35" s="62">
        <v>5789</v>
      </c>
      <c r="I35" s="72" t="s">
        <v>57</v>
      </c>
      <c r="J35" s="72" t="s">
        <v>108</v>
      </c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7">
        <f t="shared" si="1"/>
        <v>0</v>
      </c>
      <c r="AQ35" s="68" t="str">
        <f t="shared" si="2"/>
        <v/>
      </c>
      <c r="AR35" s="68">
        <f>IFERROR(VLOOKUP(A35,Climatologia_TMAX!A:U,9+$E$2,FALSE),"")</f>
        <v>27.843180502341419</v>
      </c>
      <c r="AS35" s="68" t="str">
        <f t="shared" si="3"/>
        <v/>
      </c>
      <c r="AT35" s="74" t="str">
        <f t="shared" si="4"/>
        <v/>
      </c>
      <c r="AU35" s="74">
        <f t="array" ref="AU35">IFERROR(
  _xlfn.LET(
    _xlpm.mesTxt, INDEX({"ENERO","FEBRERO","MARZO","ABRIL","MAYO","JUNIO","JULIO","AGOSTO","SEPTIEMBRE","OCTUBRE","NOVIEMBRE","DICIEMBRE"}, E$2),
    _xlpm.colIni, MATCH(_xlpm.mesTxt, Maximos_TMAX!$1:$1, 0),
    _xlpm.fila, MATCH($A35, Maximos_TMAX!$A:$A, 0),
    _xlpm.val, INDEX(Maximos_TMAX!$A:$ZZ, _xlpm.fila, _xlpm.colIni),
    IF(_xlpm.val="", "", _xlpm.val)
  ),
"")</f>
        <v>34.4</v>
      </c>
      <c r="AV35" s="75">
        <f t="array" ref="AV3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43711</v>
      </c>
      <c r="AW35" s="69" t="str">
        <f t="shared" si="5"/>
        <v>NA</v>
      </c>
    </row>
    <row r="36" spans="1:49" ht="14.25" customHeight="1" x14ac:dyDescent="0.2">
      <c r="A36" s="64">
        <v>26175040</v>
      </c>
      <c r="B36" s="70" t="s">
        <v>109</v>
      </c>
      <c r="C36" s="70" t="s">
        <v>101</v>
      </c>
      <c r="D36" s="99">
        <v>-75.65097222</v>
      </c>
      <c r="E36" s="99">
        <v>5.8002500000000001</v>
      </c>
      <c r="F36" s="64">
        <v>604</v>
      </c>
      <c r="G36" s="62">
        <v>5</v>
      </c>
      <c r="H36" s="62">
        <v>5282</v>
      </c>
      <c r="I36" s="72" t="s">
        <v>57</v>
      </c>
      <c r="J36" s="72" t="s">
        <v>110</v>
      </c>
      <c r="K36" s="66">
        <v>36</v>
      </c>
      <c r="L36" s="66">
        <v>35.4</v>
      </c>
      <c r="M36" s="66">
        <v>39</v>
      </c>
      <c r="N36" s="66">
        <v>39.4</v>
      </c>
      <c r="O36" s="66">
        <v>38.200000000000003</v>
      </c>
      <c r="P36" s="66">
        <v>38.200000000000003</v>
      </c>
      <c r="Q36" s="66">
        <v>37</v>
      </c>
      <c r="R36" s="66">
        <v>41.4</v>
      </c>
      <c r="S36" s="66">
        <v>39.799999999999997</v>
      </c>
      <c r="T36" s="66">
        <v>40</v>
      </c>
      <c r="U36" s="66">
        <v>34</v>
      </c>
      <c r="V36" s="66">
        <v>38.799999999999997</v>
      </c>
      <c r="W36" s="66">
        <v>37</v>
      </c>
      <c r="X36" s="66">
        <v>38.6</v>
      </c>
      <c r="Y36" s="66">
        <v>36.799999999999997</v>
      </c>
      <c r="Z36" s="66">
        <v>35.799999999999997</v>
      </c>
      <c r="AA36" s="66">
        <v>41</v>
      </c>
      <c r="AB36" s="66">
        <v>38.4</v>
      </c>
      <c r="AC36" s="66">
        <v>34.6</v>
      </c>
      <c r="AD36" s="66">
        <v>39.200000000000003</v>
      </c>
      <c r="AE36" s="66">
        <v>37</v>
      </c>
      <c r="AF36" s="66">
        <v>35.799999999999997</v>
      </c>
      <c r="AG36" s="66">
        <v>35.799999999999997</v>
      </c>
      <c r="AH36" s="66">
        <v>38.200000000000003</v>
      </c>
      <c r="AI36" s="66">
        <v>37</v>
      </c>
      <c r="AJ36" s="66"/>
      <c r="AK36" s="66"/>
      <c r="AL36" s="66"/>
      <c r="AM36" s="66"/>
      <c r="AN36" s="66"/>
      <c r="AO36" s="66"/>
      <c r="AP36" s="67">
        <f t="shared" si="1"/>
        <v>25</v>
      </c>
      <c r="AQ36" s="68">
        <f t="shared" si="2"/>
        <v>37.695999999999998</v>
      </c>
      <c r="AR36" s="68">
        <f>IFERROR(VLOOKUP(A36,Climatologia_TMAX!A:U,9+$E$2,FALSE),"")</f>
        <v>33.454009491466387</v>
      </c>
      <c r="AS36" s="68">
        <f t="shared" si="3"/>
        <v>4.2419905085336111</v>
      </c>
      <c r="AT36" s="74">
        <f t="shared" si="4"/>
        <v>41.4</v>
      </c>
      <c r="AU36" s="74">
        <f t="array" ref="AU36">IFERROR(
  _xlfn.LET(
    _xlpm.mesTxt, INDEX({"ENERO","FEBRERO","MARZO","ABRIL","MAYO","JUNIO","JULIO","AGOSTO","SEPTIEMBRE","OCTUBRE","NOVIEMBRE","DICIEMBRE"}, E$2),
    _xlpm.colIni, MATCH(_xlpm.mesTxt, Maximos_TMAX!$1:$1, 0),
    _xlpm.fila, MATCH($A36, Maximos_TMAX!$A:$A, 0),
    _xlpm.val, INDEX(Maximos_TMAX!$A:$ZZ, _xlpm.fila, _xlpm.colIni),
    IF(_xlpm.val="", "", _xlpm.val)
  ),
"")</f>
        <v>40.200000000000003</v>
      </c>
      <c r="AV36" s="75">
        <f t="array" ref="AV3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43711</v>
      </c>
      <c r="AW36" s="69">
        <f t="shared" si="5"/>
        <v>1.1999999999999957</v>
      </c>
    </row>
    <row r="37" spans="1:49" ht="14.25" customHeight="1" x14ac:dyDescent="0.2">
      <c r="A37" s="64">
        <v>26195020</v>
      </c>
      <c r="B37" s="70" t="s">
        <v>111</v>
      </c>
      <c r="C37" s="70" t="s">
        <v>101</v>
      </c>
      <c r="D37" s="99">
        <v>-75.880222219999993</v>
      </c>
      <c r="E37" s="99">
        <v>5.6909999999999998</v>
      </c>
      <c r="F37" s="64">
        <v>1180</v>
      </c>
      <c r="G37" s="62">
        <v>5</v>
      </c>
      <c r="H37" s="62">
        <v>5034</v>
      </c>
      <c r="I37" s="72" t="s">
        <v>57</v>
      </c>
      <c r="J37" s="72" t="s">
        <v>112</v>
      </c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7">
        <f t="shared" si="1"/>
        <v>0</v>
      </c>
      <c r="AQ37" s="68" t="str">
        <f t="shared" si="2"/>
        <v/>
      </c>
      <c r="AR37" s="68">
        <f>IFERROR(VLOOKUP(A37,Climatologia_TMAX!A:U,9+$E$2,FALSE),"")</f>
        <v>28.49385360653007</v>
      </c>
      <c r="AS37" s="68" t="str">
        <f t="shared" si="3"/>
        <v/>
      </c>
      <c r="AT37" s="74" t="str">
        <f t="shared" si="4"/>
        <v/>
      </c>
      <c r="AU37" s="74">
        <f t="array" ref="AU37">IFERROR(
  _xlfn.LET(
    _xlpm.mesTxt, INDEX({"ENERO","FEBRERO","MARZO","ABRIL","MAYO","JUNIO","JULIO","AGOSTO","SEPTIEMBRE","OCTUBRE","NOVIEMBRE","DICIEMBRE"}, E$2),
    _xlpm.colIni, MATCH(_xlpm.mesTxt, Maximos_TMAX!$1:$1, 0),
    _xlpm.fila, MATCH($A37, Maximos_TMAX!$A:$A, 0),
    _xlpm.val, INDEX(Maximos_TMAX!$A:$ZZ, _xlpm.fila, _xlpm.colIni),
    IF(_xlpm.val="", "", _xlpm.val)
  ),
"")</f>
        <v>34</v>
      </c>
      <c r="AV37" s="75">
        <f t="array" ref="AV3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42275</v>
      </c>
      <c r="AW37" s="69" t="str">
        <f t="shared" si="5"/>
        <v>NA</v>
      </c>
    </row>
    <row r="38" spans="1:49" ht="14.25" customHeight="1" x14ac:dyDescent="0.2">
      <c r="A38" s="64">
        <v>26205080</v>
      </c>
      <c r="B38" s="70" t="s">
        <v>113</v>
      </c>
      <c r="C38" s="70" t="s">
        <v>101</v>
      </c>
      <c r="D38" s="99">
        <v>-75.700944440000001</v>
      </c>
      <c r="E38" s="99">
        <v>6.3410555559999997</v>
      </c>
      <c r="F38" s="64">
        <v>1737</v>
      </c>
      <c r="G38" s="62">
        <v>5</v>
      </c>
      <c r="H38" s="62">
        <v>5001</v>
      </c>
      <c r="I38" s="72" t="s">
        <v>57</v>
      </c>
      <c r="J38" s="72" t="s">
        <v>60</v>
      </c>
      <c r="K38" s="66">
        <v>25</v>
      </c>
      <c r="L38" s="66">
        <v>27.4</v>
      </c>
      <c r="M38" s="66">
        <v>29.4</v>
      </c>
      <c r="N38" s="66">
        <v>29</v>
      </c>
      <c r="O38" s="66">
        <v>27.6</v>
      </c>
      <c r="P38" s="66">
        <v>27.2</v>
      </c>
      <c r="Q38" s="66">
        <v>27.6</v>
      </c>
      <c r="R38" s="112">
        <v>30</v>
      </c>
      <c r="S38" s="66">
        <v>29</v>
      </c>
      <c r="T38" s="66">
        <v>31</v>
      </c>
      <c r="U38" s="66">
        <v>25</v>
      </c>
      <c r="V38" s="66">
        <v>29.2</v>
      </c>
      <c r="W38" s="66">
        <v>27.4</v>
      </c>
      <c r="X38" s="66">
        <v>29</v>
      </c>
      <c r="Y38" s="66">
        <v>28.4</v>
      </c>
      <c r="Z38" s="66">
        <v>27</v>
      </c>
      <c r="AA38" s="66">
        <v>31</v>
      </c>
      <c r="AB38" s="66">
        <v>29.2</v>
      </c>
      <c r="AC38" s="66">
        <v>24.6</v>
      </c>
      <c r="AD38" s="66">
        <v>29.2</v>
      </c>
      <c r="AE38" s="66">
        <v>28.4</v>
      </c>
      <c r="AF38" s="66">
        <v>30</v>
      </c>
      <c r="AG38" s="66">
        <v>27.8</v>
      </c>
      <c r="AH38" s="66">
        <v>29.2</v>
      </c>
      <c r="AI38" s="66">
        <v>25</v>
      </c>
      <c r="AJ38" s="66"/>
      <c r="AK38" s="66"/>
      <c r="AL38" s="66"/>
      <c r="AM38" s="66"/>
      <c r="AN38" s="66"/>
      <c r="AO38" s="66"/>
      <c r="AP38" s="67">
        <f t="shared" si="1"/>
        <v>25</v>
      </c>
      <c r="AQ38" s="68">
        <f t="shared" si="2"/>
        <v>28.143999999999995</v>
      </c>
      <c r="AR38" s="68" t="str">
        <f>IFERROR(VLOOKUP(A38,Climatologia_TMAX!A:U,9+$E$2,FALSE),"")</f>
        <v/>
      </c>
      <c r="AS38" s="68" t="str">
        <f t="shared" si="3"/>
        <v/>
      </c>
      <c r="AT38" s="74">
        <f t="shared" si="4"/>
        <v>31</v>
      </c>
      <c r="AU38" s="74">
        <f t="array" ref="AU38">IFERROR(
  _xlfn.LET(
    _xlpm.mesTxt, INDEX({"ENERO","FEBRERO","MARZO","ABRIL","MAYO","JUNIO","JULIO","AGOSTO","SEPTIEMBRE","OCTUBRE","NOVIEMBRE","DICIEMBRE"}, E$2),
    _xlpm.colIni, MATCH(_xlpm.mesTxt, Maximos_TMAX!$1:$1, 0),
    _xlpm.fila, MATCH($A38, Maximos_TMAX!$A:$A, 0),
    _xlpm.val, INDEX(Maximos_TMAX!$A:$ZZ, _xlpm.fila, _xlpm.colIni),
    IF(_xlpm.val="", "", _xlpm.val)
  ),
"")</f>
        <v>29.4</v>
      </c>
      <c r="AV38" s="75">
        <f t="array" ref="AV3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45190</v>
      </c>
      <c r="AW38" s="69">
        <f t="shared" si="5"/>
        <v>1.6000000000000014</v>
      </c>
    </row>
    <row r="39" spans="1:49" ht="14.25" customHeight="1" x14ac:dyDescent="0.2">
      <c r="A39" s="64">
        <v>27015260</v>
      </c>
      <c r="B39" s="70" t="s">
        <v>114</v>
      </c>
      <c r="C39" s="70" t="s">
        <v>101</v>
      </c>
      <c r="D39" s="99">
        <v>-75.624666669999996</v>
      </c>
      <c r="E39" s="99">
        <v>6.0483611110000002</v>
      </c>
      <c r="F39" s="64">
        <v>1923</v>
      </c>
      <c r="G39" s="62">
        <v>5</v>
      </c>
      <c r="H39" s="62">
        <v>5129</v>
      </c>
      <c r="I39" s="72" t="s">
        <v>57</v>
      </c>
      <c r="J39" s="72" t="s">
        <v>115</v>
      </c>
      <c r="K39" s="66">
        <v>24.6</v>
      </c>
      <c r="L39" s="66">
        <v>25</v>
      </c>
      <c r="M39" s="66">
        <v>27.2</v>
      </c>
      <c r="N39" s="66">
        <v>26</v>
      </c>
      <c r="O39" s="66">
        <v>27.4</v>
      </c>
      <c r="P39" s="66">
        <v>26.4</v>
      </c>
      <c r="Q39" s="66">
        <v>26.2</v>
      </c>
      <c r="R39" s="66">
        <v>28.4</v>
      </c>
      <c r="S39" s="66">
        <v>27.6</v>
      </c>
      <c r="T39" s="66">
        <v>28</v>
      </c>
      <c r="U39" s="66">
        <v>29</v>
      </c>
      <c r="V39" s="109">
        <v>26.8</v>
      </c>
      <c r="W39" s="66">
        <v>25.4</v>
      </c>
      <c r="X39" s="66">
        <v>27.4</v>
      </c>
      <c r="Y39" s="66">
        <v>25.6</v>
      </c>
      <c r="Z39" s="66">
        <v>26.2</v>
      </c>
      <c r="AA39" s="66">
        <v>28.8</v>
      </c>
      <c r="AB39" s="66">
        <v>27.4</v>
      </c>
      <c r="AC39" s="66"/>
      <c r="AD39" s="66">
        <v>27.4</v>
      </c>
      <c r="AE39" s="66">
        <v>25.6</v>
      </c>
      <c r="AF39" s="66">
        <v>26.6</v>
      </c>
      <c r="AG39" s="66">
        <v>25.2</v>
      </c>
      <c r="AH39" s="66">
        <v>25.6</v>
      </c>
      <c r="AI39" s="66">
        <v>26.3</v>
      </c>
      <c r="AJ39" s="66"/>
      <c r="AK39" s="66"/>
      <c r="AL39" s="66"/>
      <c r="AM39" s="66"/>
      <c r="AN39" s="66"/>
      <c r="AO39" s="66"/>
      <c r="AP39" s="67">
        <f t="shared" si="1"/>
        <v>24</v>
      </c>
      <c r="AQ39" s="68">
        <f t="shared" si="2"/>
        <v>26.670833333333331</v>
      </c>
      <c r="AR39" s="68">
        <f>IFERROR(VLOOKUP(A39,Climatologia_TMAX!A:U,9+$E$2,FALSE),"")</f>
        <v>23.447134238213408</v>
      </c>
      <c r="AS39" s="68">
        <f t="shared" si="3"/>
        <v>3.2236990951199225</v>
      </c>
      <c r="AT39" s="74">
        <f t="shared" si="4"/>
        <v>29</v>
      </c>
      <c r="AU39" s="74">
        <f t="array" ref="AU39">IFERROR(
  _xlfn.LET(
    _xlpm.mesTxt, INDEX({"ENERO","FEBRERO","MARZO","ABRIL","MAYO","JUNIO","JULIO","AGOSTO","SEPTIEMBRE","OCTUBRE","NOVIEMBRE","DICIEMBRE"}, E$2),
    _xlpm.colIni, MATCH(_xlpm.mesTxt, Maximos_TMAX!$1:$1, 0),
    _xlpm.fila, MATCH($A39, Maximos_TMAX!$A:$A, 0),
    _xlpm.val, INDEX(Maximos_TMAX!$A:$ZZ, _xlpm.fila, _xlpm.colIni),
    IF(_xlpm.val="", "", _xlpm.val)
  ),
"")</f>
        <v>28.4</v>
      </c>
      <c r="AV39" s="75">
        <f t="array" ref="AV3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MATCH($A39,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36043</v>
      </c>
      <c r="AW39" s="69">
        <f t="shared" si="5"/>
        <v>0.60000000000000142</v>
      </c>
    </row>
    <row r="40" spans="1:49" ht="14.25" customHeight="1" x14ac:dyDescent="0.2">
      <c r="A40" s="64">
        <v>26185020</v>
      </c>
      <c r="B40" s="70" t="s">
        <v>116</v>
      </c>
      <c r="C40" s="70" t="s">
        <v>101</v>
      </c>
      <c r="D40" s="99">
        <v>-75.318638890000003</v>
      </c>
      <c r="E40" s="99">
        <v>5.8863611110000003</v>
      </c>
      <c r="F40" s="64">
        <v>2408</v>
      </c>
      <c r="G40" s="62">
        <v>5</v>
      </c>
      <c r="H40" s="62">
        <v>5400</v>
      </c>
      <c r="I40" s="72" t="s">
        <v>57</v>
      </c>
      <c r="J40" s="72" t="s">
        <v>117</v>
      </c>
      <c r="K40" s="66">
        <v>22.4</v>
      </c>
      <c r="L40" s="66">
        <v>21.4</v>
      </c>
      <c r="M40" s="66">
        <v>22</v>
      </c>
      <c r="N40" s="66">
        <v>22.2</v>
      </c>
      <c r="O40" s="66">
        <v>21.8</v>
      </c>
      <c r="P40" s="66">
        <v>21.8</v>
      </c>
      <c r="Q40" s="66">
        <v>20.6</v>
      </c>
      <c r="R40" s="66">
        <v>22.8</v>
      </c>
      <c r="S40" s="66">
        <v>22.6</v>
      </c>
      <c r="T40" s="66">
        <v>25.4</v>
      </c>
      <c r="U40" s="66">
        <v>23.2</v>
      </c>
      <c r="V40" s="66">
        <v>23</v>
      </c>
      <c r="W40" s="66">
        <v>21.8</v>
      </c>
      <c r="X40" s="66">
        <v>22.4</v>
      </c>
      <c r="Y40" s="66">
        <v>23</v>
      </c>
      <c r="Z40" s="66">
        <v>22</v>
      </c>
      <c r="AA40" s="66">
        <v>22.8</v>
      </c>
      <c r="AB40" s="66">
        <v>23</v>
      </c>
      <c r="AC40" s="66">
        <v>22.2</v>
      </c>
      <c r="AD40" s="66">
        <v>22.8</v>
      </c>
      <c r="AE40" s="66"/>
      <c r="AF40" s="66"/>
      <c r="AG40" s="66">
        <v>23.2</v>
      </c>
      <c r="AH40" s="66">
        <v>22.8</v>
      </c>
      <c r="AI40" s="66">
        <v>22.6</v>
      </c>
      <c r="AJ40" s="66"/>
      <c r="AK40" s="66"/>
      <c r="AL40" s="66"/>
      <c r="AM40" s="66"/>
      <c r="AN40" s="66"/>
      <c r="AO40" s="66"/>
      <c r="AP40" s="67">
        <f t="shared" si="1"/>
        <v>23</v>
      </c>
      <c r="AQ40" s="68">
        <f t="shared" si="2"/>
        <v>22.513043478260869</v>
      </c>
      <c r="AR40" s="68">
        <f>IFERROR(VLOOKUP(A40,Climatologia_TMAX!A:U,9+$E$2,FALSE),"")</f>
        <v>20.702408866995071</v>
      </c>
      <c r="AS40" s="68">
        <f t="shared" si="3"/>
        <v>1.8106346112657974</v>
      </c>
      <c r="AT40" s="74">
        <f t="shared" si="4"/>
        <v>25.4</v>
      </c>
      <c r="AU40" s="74" t="str">
        <f t="array" ref="AU40">IFERROR(
  _xlfn.LET(
    _xlpm.mesTxt, INDEX({"ENERO","FEBRERO","MARZO","ABRIL","MAYO","JUNIO","JULIO","AGOSTO","SEPTIEMBRE","OCTUBRE","NOVIEMBRE","DICIEMBRE"}, E$2),
    _xlpm.colIni, MATCH(_xlpm.mesTxt, Maximos_TMAX!$1:$1, 0),
    _xlpm.fila, MATCH($A40, Maximos_TMAX!$A:$A, 0),
    _xlpm.val, INDEX(Maximos_TMAX!$A:$ZZ, _xlpm.fila, _xlpm.colIni),
    IF(_xlpm.val="", "", _xlpm.val)
  ),
"")</f>
        <v/>
      </c>
      <c r="AV40" s="75" t="str">
        <f t="array" ref="AV4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MATCH($A40,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40" s="69" t="str">
        <f t="shared" si="5"/>
        <v>NA</v>
      </c>
    </row>
    <row r="41" spans="1:49" ht="14.25" customHeight="1" x14ac:dyDescent="0.2">
      <c r="A41" s="64">
        <v>23085140</v>
      </c>
      <c r="B41" s="70" t="s">
        <v>118</v>
      </c>
      <c r="C41" s="70" t="s">
        <v>101</v>
      </c>
      <c r="D41" s="99">
        <v>-75.100694439999998</v>
      </c>
      <c r="E41" s="99">
        <v>5.9638055559999996</v>
      </c>
      <c r="F41" s="64">
        <v>1325</v>
      </c>
      <c r="G41" s="62">
        <v>5</v>
      </c>
      <c r="H41" s="62">
        <v>5652</v>
      </c>
      <c r="I41" s="72" t="s">
        <v>57</v>
      </c>
      <c r="J41" s="72" t="s">
        <v>118</v>
      </c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7">
        <f t="shared" si="1"/>
        <v>0</v>
      </c>
      <c r="AQ41" s="68" t="str">
        <f t="shared" si="2"/>
        <v/>
      </c>
      <c r="AR41" s="68">
        <f>IFERROR(VLOOKUP(A41,Climatologia_TMAX!A:U,9+$E$2,FALSE),"")</f>
        <v>25.96535467980295</v>
      </c>
      <c r="AS41" s="68" t="str">
        <f t="shared" si="3"/>
        <v/>
      </c>
      <c r="AT41" s="74" t="str">
        <f t="shared" si="4"/>
        <v/>
      </c>
      <c r="AU41" s="74">
        <f t="array" ref="AU41">IFERROR(
  _xlfn.LET(
    _xlpm.mesTxt, INDEX({"ENERO","FEBRERO","MARZO","ABRIL","MAYO","JUNIO","JULIO","AGOSTO","SEPTIEMBRE","OCTUBRE","NOVIEMBRE","DICIEMBRE"}, E$2),
    _xlpm.colIni, MATCH(_xlpm.mesTxt, Maximos_TMAX!$1:$1, 0),
    _xlpm.fila, MATCH($A41, Maximos_TMAX!$A:$A, 0),
    _xlpm.val, INDEX(Maximos_TMAX!$A:$ZZ, _xlpm.fila, _xlpm.colIni),
    IF(_xlpm.val="", "", _xlpm.val)
  ),
"")</f>
        <v>29.6</v>
      </c>
      <c r="AV41" s="75">
        <f t="array" ref="AV4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34595</v>
      </c>
      <c r="AW41" s="69" t="str">
        <f t="shared" si="5"/>
        <v>NA</v>
      </c>
    </row>
    <row r="42" spans="1:49" ht="14.25" customHeight="1" x14ac:dyDescent="0.2">
      <c r="A42" s="64">
        <v>27015090</v>
      </c>
      <c r="B42" s="70" t="s">
        <v>119</v>
      </c>
      <c r="C42" s="70" t="s">
        <v>101</v>
      </c>
      <c r="D42" s="99">
        <v>-75.553250000000006</v>
      </c>
      <c r="E42" s="99">
        <v>6.3196944439999996</v>
      </c>
      <c r="F42" s="64">
        <v>1453</v>
      </c>
      <c r="G42" s="62">
        <v>5</v>
      </c>
      <c r="H42" s="62">
        <v>5088</v>
      </c>
      <c r="I42" s="72" t="s">
        <v>57</v>
      </c>
      <c r="J42" s="72" t="s">
        <v>120</v>
      </c>
      <c r="K42" s="66">
        <v>30.6</v>
      </c>
      <c r="L42" s="66">
        <v>31.8</v>
      </c>
      <c r="M42" s="66">
        <v>33.200000000000003</v>
      </c>
      <c r="N42" s="66">
        <v>33.4</v>
      </c>
      <c r="O42" s="66">
        <v>32.200000000000003</v>
      </c>
      <c r="P42" s="66">
        <v>31</v>
      </c>
      <c r="Q42" s="66">
        <v>30</v>
      </c>
      <c r="R42" s="112">
        <v>33.4</v>
      </c>
      <c r="S42" s="66">
        <v>33</v>
      </c>
      <c r="T42" s="66">
        <v>33.6</v>
      </c>
      <c r="U42" s="66">
        <v>30.8</v>
      </c>
      <c r="V42" s="66">
        <v>32.200000000000003</v>
      </c>
      <c r="W42" s="66">
        <v>30.4</v>
      </c>
      <c r="X42" s="66">
        <v>32.799999999999997</v>
      </c>
      <c r="Y42" s="66">
        <v>30.6</v>
      </c>
      <c r="Z42" s="66">
        <v>31.8</v>
      </c>
      <c r="AA42" s="66">
        <v>33.6</v>
      </c>
      <c r="AB42" s="66">
        <v>34</v>
      </c>
      <c r="AC42" s="66">
        <v>28.6</v>
      </c>
      <c r="AD42" s="66">
        <v>33</v>
      </c>
      <c r="AE42" s="66">
        <v>32.6</v>
      </c>
      <c r="AF42" s="66">
        <v>33.5</v>
      </c>
      <c r="AG42" s="66">
        <v>31</v>
      </c>
      <c r="AH42" s="66">
        <v>33.4</v>
      </c>
      <c r="AI42" s="66">
        <v>28.4</v>
      </c>
      <c r="AJ42" s="66"/>
      <c r="AK42" s="66"/>
      <c r="AL42" s="66"/>
      <c r="AM42" s="66"/>
      <c r="AN42" s="66"/>
      <c r="AO42" s="66"/>
      <c r="AP42" s="67">
        <f t="shared" si="1"/>
        <v>25</v>
      </c>
      <c r="AQ42" s="68">
        <f t="shared" si="2"/>
        <v>31.956000000000003</v>
      </c>
      <c r="AR42" s="68" t="str">
        <f>IFERROR(VLOOKUP(A42,Climatologia_TMAX!A:U,9+$E$2,FALSE),"")</f>
        <v/>
      </c>
      <c r="AS42" s="68" t="str">
        <f t="shared" si="3"/>
        <v/>
      </c>
      <c r="AT42" s="74">
        <f t="shared" si="4"/>
        <v>34</v>
      </c>
      <c r="AU42" s="74">
        <f t="array" ref="AU42">IFERROR(
  _xlfn.LET(
    _xlpm.mesTxt, INDEX({"ENERO","FEBRERO","MARZO","ABRIL","MAYO","JUNIO","JULIO","AGOSTO","SEPTIEMBRE","OCTUBRE","NOVIEMBRE","DICIEMBRE"}, E$2),
    _xlpm.colIni, MATCH(_xlpm.mesTxt, Maximos_TMAX!$1:$1, 0),
    _xlpm.fila, MATCH($A42, Maximos_TMAX!$A:$A, 0),
    _xlpm.val, INDEX(Maximos_TMAX!$A:$ZZ, _xlpm.fila, _xlpm.colIni),
    IF(_xlpm.val="", "", _xlpm.val)
  ),
"")</f>
        <v>34.200000000000003</v>
      </c>
      <c r="AV42" s="75">
        <f t="array" ref="AV4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42263</v>
      </c>
      <c r="AW42" s="69">
        <f t="shared" si="5"/>
        <v>-0.20000000000000284</v>
      </c>
    </row>
    <row r="43" spans="1:49" ht="14.25" customHeight="1" x14ac:dyDescent="0.2">
      <c r="A43" s="64">
        <v>12015020</v>
      </c>
      <c r="B43" s="70" t="s">
        <v>121</v>
      </c>
      <c r="C43" s="70" t="s">
        <v>101</v>
      </c>
      <c r="D43" s="99">
        <v>-76.65133333</v>
      </c>
      <c r="E43" s="99">
        <v>7.8259166670000004</v>
      </c>
      <c r="F43" s="64">
        <v>43</v>
      </c>
      <c r="G43" s="62">
        <v>5</v>
      </c>
      <c r="H43" s="62">
        <v>5045</v>
      </c>
      <c r="I43" s="72" t="s">
        <v>57</v>
      </c>
      <c r="J43" s="72" t="s">
        <v>122</v>
      </c>
      <c r="K43" s="66">
        <v>31.2</v>
      </c>
      <c r="L43" s="66">
        <v>32.4</v>
      </c>
      <c r="M43" s="66">
        <v>32.200000000000003</v>
      </c>
      <c r="N43" s="66">
        <v>33</v>
      </c>
      <c r="O43" s="66">
        <v>31</v>
      </c>
      <c r="P43" s="66">
        <v>31.8</v>
      </c>
      <c r="Q43" s="66">
        <v>32</v>
      </c>
      <c r="R43" s="66">
        <v>33.799999999999997</v>
      </c>
      <c r="S43" s="66">
        <v>33.4</v>
      </c>
      <c r="T43" s="66">
        <v>33.799999999999997</v>
      </c>
      <c r="U43" s="66">
        <v>31.2</v>
      </c>
      <c r="V43" s="66">
        <v>31.6</v>
      </c>
      <c r="W43" s="66">
        <v>32.6</v>
      </c>
      <c r="X43" s="66">
        <v>33.4</v>
      </c>
      <c r="Y43" s="66">
        <v>33</v>
      </c>
      <c r="Z43" s="66">
        <v>35.200000000000003</v>
      </c>
      <c r="AA43" s="66">
        <v>35.200000000000003</v>
      </c>
      <c r="AB43" s="66">
        <v>32.200000000000003</v>
      </c>
      <c r="AC43" s="66">
        <v>33.799999999999997</v>
      </c>
      <c r="AD43" s="66">
        <v>33.799999999999997</v>
      </c>
      <c r="AE43" s="66">
        <v>33</v>
      </c>
      <c r="AF43" s="66">
        <v>34</v>
      </c>
      <c r="AG43" s="66">
        <v>32.799999999999997</v>
      </c>
      <c r="AH43" s="66">
        <v>32.200000000000003</v>
      </c>
      <c r="AI43" s="66">
        <v>33.200000000000003</v>
      </c>
      <c r="AJ43" s="66"/>
      <c r="AK43" s="66"/>
      <c r="AL43" s="66"/>
      <c r="AM43" s="66"/>
      <c r="AN43" s="66"/>
      <c r="AO43" s="66"/>
      <c r="AP43" s="67">
        <f t="shared" si="1"/>
        <v>25</v>
      </c>
      <c r="AQ43" s="68">
        <f t="shared" si="2"/>
        <v>32.872</v>
      </c>
      <c r="AR43" s="68">
        <f>IFERROR(VLOOKUP(A43,Climatologia_TMAX!A:U,9+$E$2,FALSE),"")</f>
        <v>31.718826815519439</v>
      </c>
      <c r="AS43" s="68">
        <f t="shared" si="3"/>
        <v>1.1531731844805613</v>
      </c>
      <c r="AT43" s="74">
        <f t="shared" si="4"/>
        <v>35.200000000000003</v>
      </c>
      <c r="AU43" s="74">
        <f t="array" ref="AU43">IFERROR(
  _xlfn.LET(
    _xlpm.mesTxt, INDEX({"ENERO","FEBRERO","MARZO","ABRIL","MAYO","JUNIO","JULIO","AGOSTO","SEPTIEMBRE","OCTUBRE","NOVIEMBRE","DICIEMBRE"}, E$2),
    _xlpm.colIni, MATCH(_xlpm.mesTxt, Maximos_TMAX!$1:$1, 0),
    _xlpm.fila, MATCH($A43, Maximos_TMAX!$A:$A, 0),
    _xlpm.val, INDEX(Maximos_TMAX!$A:$ZZ, _xlpm.fila, _xlpm.colIni),
    IF(_xlpm.val="", "", _xlpm.val)
  ),
"")</f>
        <v>35.200000000000003</v>
      </c>
      <c r="AV43" s="75">
        <f t="array" ref="AV4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42617</v>
      </c>
      <c r="AW43" s="69">
        <f t="shared" si="5"/>
        <v>0</v>
      </c>
    </row>
    <row r="44" spans="1:49" ht="14.25" customHeight="1" x14ac:dyDescent="0.2">
      <c r="A44" s="64">
        <v>11075020</v>
      </c>
      <c r="B44" s="70" t="s">
        <v>123</v>
      </c>
      <c r="C44" s="70" t="s">
        <v>101</v>
      </c>
      <c r="D44" s="99">
        <v>-76.143305556000001</v>
      </c>
      <c r="E44" s="99">
        <v>6.2983055559999999</v>
      </c>
      <c r="F44" s="64">
        <v>1833</v>
      </c>
      <c r="G44" s="62">
        <v>5</v>
      </c>
      <c r="H44" s="62">
        <v>5847</v>
      </c>
      <c r="I44" s="72" t="s">
        <v>57</v>
      </c>
      <c r="J44" s="72" t="s">
        <v>123</v>
      </c>
      <c r="K44" s="66">
        <v>26.4</v>
      </c>
      <c r="L44" s="66">
        <v>27.6</v>
      </c>
      <c r="M44" s="66">
        <v>27.4</v>
      </c>
      <c r="N44" s="66">
        <v>27</v>
      </c>
      <c r="O44" s="66">
        <v>27.2</v>
      </c>
      <c r="P44" s="66">
        <v>28</v>
      </c>
      <c r="Q44" s="66">
        <v>27.8</v>
      </c>
      <c r="R44" s="66">
        <v>29.2</v>
      </c>
      <c r="S44" s="66">
        <v>27.4</v>
      </c>
      <c r="T44" s="66">
        <v>26</v>
      </c>
      <c r="U44" s="66">
        <v>25.4</v>
      </c>
      <c r="V44" s="66">
        <v>27.4</v>
      </c>
      <c r="W44" s="66">
        <v>29</v>
      </c>
      <c r="X44" s="66">
        <v>28</v>
      </c>
      <c r="Y44" s="66">
        <v>26.8</v>
      </c>
      <c r="Z44" s="66">
        <v>26.8</v>
      </c>
      <c r="AA44" s="109">
        <v>29.8</v>
      </c>
      <c r="AB44" s="66">
        <v>29.6</v>
      </c>
      <c r="AC44" s="66">
        <v>28.4</v>
      </c>
      <c r="AD44" s="66">
        <v>29</v>
      </c>
      <c r="AE44" s="66">
        <v>28.4</v>
      </c>
      <c r="AF44" s="66">
        <v>30</v>
      </c>
      <c r="AG44" s="66">
        <v>29.2</v>
      </c>
      <c r="AH44" s="66">
        <v>29.4</v>
      </c>
      <c r="AI44" s="66">
        <v>26.8</v>
      </c>
      <c r="AJ44" s="66"/>
      <c r="AK44" s="66"/>
      <c r="AL44" s="66"/>
      <c r="AM44" s="66"/>
      <c r="AN44" s="66"/>
      <c r="AO44" s="66"/>
      <c r="AP44" s="67">
        <f t="shared" si="1"/>
        <v>25</v>
      </c>
      <c r="AQ44" s="68">
        <f t="shared" si="2"/>
        <v>27.92</v>
      </c>
      <c r="AR44" s="68">
        <f>IFERROR(VLOOKUP(A44,Climatologia_TMAX!A:U,9+$E$2,FALSE),"")</f>
        <v>22.451263483642791</v>
      </c>
      <c r="AS44" s="68">
        <f t="shared" si="3"/>
        <v>5.468736516357211</v>
      </c>
      <c r="AT44" s="74">
        <f t="shared" si="4"/>
        <v>30</v>
      </c>
      <c r="AU44" s="74">
        <f t="array" ref="AU44">IFERROR(
  _xlfn.LET(
    _xlpm.mesTxt, INDEX({"ENERO","FEBRERO","MARZO","ABRIL","MAYO","JUNIO","JULIO","AGOSTO","SEPTIEMBRE","OCTUBRE","NOVIEMBRE","DICIEMBRE"}, E$2),
    _xlpm.colIni, MATCH(_xlpm.mesTxt, Maximos_TMAX!$1:$1, 0),
    _xlpm.fila, MATCH($A44, Maximos_TMAX!$A:$A, 0),
    _xlpm.val, INDEX(Maximos_TMAX!$A:$ZZ, _xlpm.fila, _xlpm.colIni),
    IF(_xlpm.val="", "", _xlpm.val)
  ),
"")</f>
        <v>28.4</v>
      </c>
      <c r="AV44" s="75">
        <f t="array" ref="AV4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45170</v>
      </c>
      <c r="AW44" s="69">
        <f t="shared" si="5"/>
        <v>1.6000000000000014</v>
      </c>
    </row>
    <row r="45" spans="1:49" ht="14.25" customHeight="1" x14ac:dyDescent="0.2">
      <c r="A45" s="64">
        <v>25025080</v>
      </c>
      <c r="B45" s="70" t="s">
        <v>124</v>
      </c>
      <c r="C45" s="70" t="s">
        <v>125</v>
      </c>
      <c r="D45" s="99">
        <v>-75.283055559999994</v>
      </c>
      <c r="E45" s="99">
        <v>9.3338888890000007</v>
      </c>
      <c r="F45" s="64">
        <v>166</v>
      </c>
      <c r="G45" s="62">
        <v>70</v>
      </c>
      <c r="H45" s="62">
        <v>70215</v>
      </c>
      <c r="I45" s="72" t="s">
        <v>126</v>
      </c>
      <c r="J45" s="72" t="s">
        <v>127</v>
      </c>
      <c r="K45" s="66">
        <v>34</v>
      </c>
      <c r="L45" s="66">
        <v>34.6</v>
      </c>
      <c r="M45" s="66">
        <v>34.799999999999997</v>
      </c>
      <c r="N45" s="66">
        <v>36.200000000000003</v>
      </c>
      <c r="O45" s="66">
        <v>35.6</v>
      </c>
      <c r="P45" s="66">
        <v>33.6</v>
      </c>
      <c r="Q45" s="66">
        <v>32.6</v>
      </c>
      <c r="R45" s="66">
        <v>36.200000000000003</v>
      </c>
      <c r="S45" s="66">
        <v>37.200000000000003</v>
      </c>
      <c r="T45" s="66">
        <v>36.799999999999997</v>
      </c>
      <c r="U45" s="66">
        <v>33.6</v>
      </c>
      <c r="V45" s="66">
        <v>36</v>
      </c>
      <c r="W45" s="66">
        <v>33</v>
      </c>
      <c r="X45" s="66">
        <v>34.200000000000003</v>
      </c>
      <c r="Y45" s="66">
        <v>35</v>
      </c>
      <c r="Z45" s="66">
        <v>32.200000000000003</v>
      </c>
      <c r="AA45" s="66">
        <v>36.799999999999997</v>
      </c>
      <c r="AB45" s="66">
        <v>36.6</v>
      </c>
      <c r="AC45" s="66">
        <v>31.2</v>
      </c>
      <c r="AD45" s="66">
        <v>34.200000000000003</v>
      </c>
      <c r="AE45" s="66">
        <v>32</v>
      </c>
      <c r="AF45" s="66">
        <v>34.799999999999997</v>
      </c>
      <c r="AG45" s="66">
        <v>36</v>
      </c>
      <c r="AH45" s="66">
        <v>34.799999999999997</v>
      </c>
      <c r="AI45" s="66">
        <v>33</v>
      </c>
      <c r="AJ45" s="66"/>
      <c r="AK45" s="66"/>
      <c r="AL45" s="66"/>
      <c r="AM45" s="66"/>
      <c r="AN45" s="66"/>
      <c r="AO45" s="66"/>
      <c r="AP45" s="67">
        <f t="shared" si="1"/>
        <v>25</v>
      </c>
      <c r="AQ45" s="68">
        <f t="shared" si="2"/>
        <v>34.6</v>
      </c>
      <c r="AR45" s="68">
        <f>IFERROR(VLOOKUP(A45,Climatologia_TMAX!A:U,9+$E$2,FALSE),"")</f>
        <v>32.199781609195398</v>
      </c>
      <c r="AS45" s="68">
        <f t="shared" si="3"/>
        <v>2.4002183908046035</v>
      </c>
      <c r="AT45" s="74">
        <f t="shared" si="4"/>
        <v>37.200000000000003</v>
      </c>
      <c r="AU45" s="74">
        <f t="array" ref="AU45">IFERROR(
  _xlfn.LET(
    _xlpm.mesTxt, INDEX({"ENERO","FEBRERO","MARZO","ABRIL","MAYO","JUNIO","JULIO","AGOSTO","SEPTIEMBRE","OCTUBRE","NOVIEMBRE","DICIEMBRE"}, E$2),
    _xlpm.colIni, MATCH(_xlpm.mesTxt, Maximos_TMAX!$1:$1, 0),
    _xlpm.fila, MATCH($A45, Maximos_TMAX!$A:$A, 0),
    _xlpm.val, INDEX(Maximos_TMAX!$A:$ZZ, _xlpm.fila, _xlpm.colIni),
    IF(_xlpm.val="", "", _xlpm.val)
  ),
"")</f>
        <v>37.4</v>
      </c>
      <c r="AV45" s="75">
        <f t="array" ref="AV4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43719</v>
      </c>
      <c r="AW45" s="69">
        <f t="shared" si="5"/>
        <v>-0.19999999999999574</v>
      </c>
    </row>
    <row r="46" spans="1:49" ht="14.25" customHeight="1" x14ac:dyDescent="0.2">
      <c r="A46" s="64">
        <v>12045010</v>
      </c>
      <c r="B46" s="70" t="s">
        <v>128</v>
      </c>
      <c r="C46" s="70" t="s">
        <v>125</v>
      </c>
      <c r="D46" s="99">
        <v>-76.431944439999995</v>
      </c>
      <c r="E46" s="99">
        <v>8.846944444</v>
      </c>
      <c r="F46" s="64">
        <v>4</v>
      </c>
      <c r="G46" s="62">
        <v>5</v>
      </c>
      <c r="H46" s="62">
        <v>5051</v>
      </c>
      <c r="I46" s="72" t="s">
        <v>57</v>
      </c>
      <c r="J46" s="72" t="s">
        <v>128</v>
      </c>
      <c r="K46" s="66">
        <v>31.8</v>
      </c>
      <c r="L46" s="66">
        <v>31.6</v>
      </c>
      <c r="M46" s="66">
        <v>32.200000000000003</v>
      </c>
      <c r="N46" s="66">
        <v>32</v>
      </c>
      <c r="O46" s="66">
        <v>31.8</v>
      </c>
      <c r="P46" s="66">
        <v>31.2</v>
      </c>
      <c r="Q46" s="66">
        <v>30.2</v>
      </c>
      <c r="R46" s="66">
        <v>32.6</v>
      </c>
      <c r="S46" s="66">
        <v>33.200000000000003</v>
      </c>
      <c r="T46" s="66">
        <v>31.6</v>
      </c>
      <c r="U46" s="66">
        <v>30.2</v>
      </c>
      <c r="V46" s="66">
        <v>31.4</v>
      </c>
      <c r="W46" s="66">
        <v>31.2</v>
      </c>
      <c r="X46" s="66">
        <v>31</v>
      </c>
      <c r="Y46" s="66">
        <v>30.2</v>
      </c>
      <c r="Z46" s="66">
        <v>31.8</v>
      </c>
      <c r="AA46" s="66">
        <v>32</v>
      </c>
      <c r="AB46" s="66">
        <v>31.8</v>
      </c>
      <c r="AC46" s="66">
        <v>30.2</v>
      </c>
      <c r="AD46" s="66">
        <v>31</v>
      </c>
      <c r="AE46" s="66">
        <v>30.8</v>
      </c>
      <c r="AF46" s="66">
        <v>32</v>
      </c>
      <c r="AG46" s="66">
        <v>32.4</v>
      </c>
      <c r="AH46" s="66">
        <v>32</v>
      </c>
      <c r="AI46" s="66">
        <v>32.200000000000003</v>
      </c>
      <c r="AJ46" s="66"/>
      <c r="AK46" s="66"/>
      <c r="AL46" s="66"/>
      <c r="AM46" s="66"/>
      <c r="AN46" s="66"/>
      <c r="AO46" s="66"/>
      <c r="AP46" s="67">
        <f t="shared" si="1"/>
        <v>25</v>
      </c>
      <c r="AQ46" s="68">
        <f t="shared" si="2"/>
        <v>31.535999999999998</v>
      </c>
      <c r="AR46" s="68" t="str">
        <f>IFERROR(VLOOKUP(A46,Climatologia_TMAX!A:U,9+$E$2,FALSE),"")</f>
        <v/>
      </c>
      <c r="AS46" s="68" t="str">
        <f t="shared" si="3"/>
        <v/>
      </c>
      <c r="AT46" s="74">
        <f t="shared" si="4"/>
        <v>33.200000000000003</v>
      </c>
      <c r="AU46" s="74">
        <f t="array" ref="AU46">IFERROR(
  _xlfn.LET(
    _xlpm.mesTxt, INDEX({"ENERO","FEBRERO","MARZO","ABRIL","MAYO","JUNIO","JULIO","AGOSTO","SEPTIEMBRE","OCTUBRE","NOVIEMBRE","DICIEMBRE"}, E$2),
    _xlpm.colIni, MATCH(_xlpm.mesTxt, Maximos_TMAX!$1:$1, 0),
    _xlpm.fila, MATCH($A46, Maximos_TMAX!$A:$A, 0),
    _xlpm.val, INDEX(Maximos_TMAX!$A:$ZZ, _xlpm.fila, _xlpm.colIni),
    IF(_xlpm.val="", "", _xlpm.val)
  ),
"")</f>
        <v>38</v>
      </c>
      <c r="AV46" s="75">
        <f t="array" ref="AV4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33140</v>
      </c>
      <c r="AW46" s="69">
        <f t="shared" si="5"/>
        <v>-4.7999999999999972</v>
      </c>
    </row>
    <row r="47" spans="1:49" ht="14.25" customHeight="1" x14ac:dyDescent="0.2">
      <c r="A47" s="64">
        <v>14010050</v>
      </c>
      <c r="B47" s="70" t="s">
        <v>129</v>
      </c>
      <c r="C47" s="70" t="s">
        <v>125</v>
      </c>
      <c r="D47" s="99">
        <v>-75.335295000000002</v>
      </c>
      <c r="E47" s="99">
        <v>10.392974000000001</v>
      </c>
      <c r="F47" s="64">
        <v>75</v>
      </c>
      <c r="G47" s="62">
        <v>13</v>
      </c>
      <c r="H47" s="62">
        <v>13836</v>
      </c>
      <c r="I47" s="72" t="s">
        <v>34</v>
      </c>
      <c r="J47" s="72" t="s">
        <v>130</v>
      </c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7">
        <f t="shared" si="1"/>
        <v>0</v>
      </c>
      <c r="AQ47" s="68" t="str">
        <f t="shared" si="2"/>
        <v/>
      </c>
      <c r="AR47" s="68" t="str">
        <f>IFERROR(VLOOKUP(A47,Climatologia_TMAX!A:U,9+$E$2,FALSE),"")</f>
        <v/>
      </c>
      <c r="AS47" s="68" t="str">
        <f t="shared" si="3"/>
        <v/>
      </c>
      <c r="AT47" s="74" t="str">
        <f t="shared" si="4"/>
        <v/>
      </c>
      <c r="AU47" s="74" t="str">
        <f t="array" ref="AU47">IFERROR(
  _xlfn.LET(
    _xlpm.mesTxt, INDEX({"ENERO","FEBRERO","MARZO","ABRIL","MAYO","JUNIO","JULIO","AGOSTO","SEPTIEMBRE","OCTUBRE","NOVIEMBRE","DICIEMBRE"}, E$2),
    _xlpm.colIni, MATCH(_xlpm.mesTxt, Maximos_TMAX!$1:$1, 0),
    _xlpm.fila, MATCH($A47, Maximos_TMAX!$A:$A, 0),
    _xlpm.val, INDEX(Maximos_TMAX!$A:$ZZ, _xlpm.fila, _xlpm.colIni),
    IF(_xlpm.val="", "", _xlpm.val)
  ),
"")</f>
        <v/>
      </c>
      <c r="AV47" s="75" t="str">
        <f t="array" ref="AV4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MATCH($A47,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47" s="69" t="str">
        <f t="shared" si="5"/>
        <v>NA</v>
      </c>
    </row>
    <row r="48" spans="1:49" ht="14.25" customHeight="1" x14ac:dyDescent="0.2">
      <c r="A48" s="64">
        <v>13090040</v>
      </c>
      <c r="B48" s="70" t="s">
        <v>131</v>
      </c>
      <c r="C48" s="70" t="s">
        <v>125</v>
      </c>
      <c r="D48" s="99">
        <v>-75.322500000000005</v>
      </c>
      <c r="E48" s="99">
        <v>9.5386111109999998</v>
      </c>
      <c r="F48" s="64">
        <v>100</v>
      </c>
      <c r="G48" s="62">
        <v>70</v>
      </c>
      <c r="H48" s="62">
        <v>70230</v>
      </c>
      <c r="I48" s="72" t="s">
        <v>126</v>
      </c>
      <c r="J48" s="72" t="s">
        <v>132</v>
      </c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7">
        <f t="shared" si="1"/>
        <v>0</v>
      </c>
      <c r="AQ48" s="68" t="str">
        <f t="shared" si="2"/>
        <v/>
      </c>
      <c r="AR48" s="68" t="str">
        <f>IFERROR(VLOOKUP(A48,Climatologia_TMAX!A:U,9+$E$2,FALSE),"")</f>
        <v/>
      </c>
      <c r="AS48" s="68" t="str">
        <f t="shared" si="3"/>
        <v/>
      </c>
      <c r="AT48" s="74" t="str">
        <f t="shared" si="4"/>
        <v/>
      </c>
      <c r="AU48" s="74" t="str">
        <f t="array" ref="AU48">IFERROR(
  _xlfn.LET(
    _xlpm.mesTxt, INDEX({"ENERO","FEBRERO","MARZO","ABRIL","MAYO","JUNIO","JULIO","AGOSTO","SEPTIEMBRE","OCTUBRE","NOVIEMBRE","DICIEMBRE"}, E$2),
    _xlpm.colIni, MATCH(_xlpm.mesTxt, Maximos_TMAX!$1:$1, 0),
    _xlpm.fila, MATCH($A48, Maximos_TMAX!$A:$A, 0),
    _xlpm.val, INDEX(Maximos_TMAX!$A:$ZZ, _xlpm.fila, _xlpm.colIni),
    IF(_xlpm.val="", "", _xlpm.val)
  ),
"")</f>
        <v/>
      </c>
      <c r="AV48" s="75" t="str">
        <f t="array" ref="AV4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MATCH($A48,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48" s="69" t="str">
        <f t="shared" si="5"/>
        <v>NA</v>
      </c>
    </row>
    <row r="49" spans="1:49" ht="14.25" customHeight="1" x14ac:dyDescent="0.2">
      <c r="A49" s="64">
        <v>13075010</v>
      </c>
      <c r="B49" s="70" t="s">
        <v>133</v>
      </c>
      <c r="C49" s="70" t="s">
        <v>125</v>
      </c>
      <c r="D49" s="99">
        <v>-75.622083329999995</v>
      </c>
      <c r="E49" s="99">
        <v>9.1507500000000004</v>
      </c>
      <c r="F49" s="64">
        <v>20</v>
      </c>
      <c r="G49" s="62">
        <v>23</v>
      </c>
      <c r="H49" s="62">
        <v>23168</v>
      </c>
      <c r="I49" s="72" t="s">
        <v>46</v>
      </c>
      <c r="J49" s="72" t="s">
        <v>134</v>
      </c>
      <c r="K49" s="66">
        <v>33.799999999999997</v>
      </c>
      <c r="L49" s="66">
        <v>33.6</v>
      </c>
      <c r="M49" s="66">
        <v>34.799999999999997</v>
      </c>
      <c r="N49" s="66">
        <v>35.799999999999997</v>
      </c>
      <c r="O49" s="66">
        <v>36.200000000000003</v>
      </c>
      <c r="P49" s="66">
        <v>31.8</v>
      </c>
      <c r="Q49" s="66">
        <v>33.799999999999997</v>
      </c>
      <c r="R49" s="66">
        <v>34.200000000000003</v>
      </c>
      <c r="S49" s="66">
        <v>37.200000000000003</v>
      </c>
      <c r="T49" s="66">
        <v>34.4</v>
      </c>
      <c r="U49" s="66">
        <v>33</v>
      </c>
      <c r="V49" s="66">
        <v>37.4</v>
      </c>
      <c r="W49" s="66">
        <v>31.8</v>
      </c>
      <c r="X49" s="66">
        <v>34.200000000000003</v>
      </c>
      <c r="Y49" s="66">
        <v>33.799999999999997</v>
      </c>
      <c r="Z49" s="66">
        <v>34.200000000000003</v>
      </c>
      <c r="AA49" s="66">
        <v>33.6</v>
      </c>
      <c r="AB49" s="66">
        <v>35.200000000000003</v>
      </c>
      <c r="AC49" s="66">
        <v>30.4</v>
      </c>
      <c r="AD49" s="66">
        <v>33.6</v>
      </c>
      <c r="AE49" s="66">
        <v>32</v>
      </c>
      <c r="AF49" s="66">
        <v>34.799999999999997</v>
      </c>
      <c r="AG49" s="66">
        <v>34.4</v>
      </c>
      <c r="AH49" s="66">
        <v>33.4</v>
      </c>
      <c r="AI49" s="66">
        <v>35.799999999999997</v>
      </c>
      <c r="AJ49" s="66"/>
      <c r="AK49" s="66"/>
      <c r="AL49" s="66"/>
      <c r="AM49" s="66"/>
      <c r="AN49" s="66"/>
      <c r="AO49" s="66"/>
      <c r="AP49" s="67">
        <f t="shared" si="1"/>
        <v>25</v>
      </c>
      <c r="AQ49" s="68">
        <f t="shared" si="2"/>
        <v>34.128</v>
      </c>
      <c r="AR49" s="68">
        <f>IFERROR(VLOOKUP(A49,Climatologia_TMAX!A:U,9+$E$2,FALSE),"")</f>
        <v>32.006441202475692</v>
      </c>
      <c r="AS49" s="68">
        <f t="shared" si="3"/>
        <v>2.1215587975243082</v>
      </c>
      <c r="AT49" s="74">
        <f t="shared" si="4"/>
        <v>37.4</v>
      </c>
      <c r="AU49" s="74">
        <f t="array" ref="AU49">IFERROR(
  _xlfn.LET(
    _xlpm.mesTxt, INDEX({"ENERO","FEBRERO","MARZO","ABRIL","MAYO","JUNIO","JULIO","AGOSTO","SEPTIEMBRE","OCTUBRE","NOVIEMBRE","DICIEMBRE"}, E$2),
    _xlpm.colIni, MATCH(_xlpm.mesTxt, Maximos_TMAX!$1:$1, 0),
    _xlpm.fila, MATCH($A49, Maximos_TMAX!$A:$A, 0),
    _xlpm.val, INDEX(Maximos_TMAX!$A:$ZZ, _xlpm.fila, _xlpm.colIni),
    IF(_xlpm.val="", "", _xlpm.val)
  ),
"")</f>
        <v>37.200000000000003</v>
      </c>
      <c r="AV49" s="75">
        <f t="array" ref="AV4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MATCH($A49,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29110</v>
      </c>
      <c r="AW49" s="69">
        <f t="shared" si="5"/>
        <v>0.19999999999999574</v>
      </c>
    </row>
    <row r="50" spans="1:49" ht="14.25" customHeight="1" x14ac:dyDescent="0.2">
      <c r="A50" s="64">
        <v>25020470</v>
      </c>
      <c r="B50" s="70" t="s">
        <v>135</v>
      </c>
      <c r="C50" s="70" t="s">
        <v>125</v>
      </c>
      <c r="D50" s="99">
        <v>-75.393333330000004</v>
      </c>
      <c r="E50" s="99">
        <v>9.1177777780000007</v>
      </c>
      <c r="F50" s="64">
        <v>125</v>
      </c>
      <c r="G50" s="62">
        <v>23</v>
      </c>
      <c r="H50" s="62">
        <v>23182</v>
      </c>
      <c r="I50" s="72" t="s">
        <v>46</v>
      </c>
      <c r="J50" s="72" t="s">
        <v>136</v>
      </c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7">
        <f t="shared" si="1"/>
        <v>0</v>
      </c>
      <c r="AQ50" s="68" t="str">
        <f t="shared" si="2"/>
        <v/>
      </c>
      <c r="AR50" s="68" t="str">
        <f>IFERROR(VLOOKUP(A50,Climatologia_TMAX!A:U,9+$E$2,FALSE),"")</f>
        <v/>
      </c>
      <c r="AS50" s="68" t="str">
        <f t="shared" si="3"/>
        <v/>
      </c>
      <c r="AT50" s="74" t="str">
        <f t="shared" si="4"/>
        <v/>
      </c>
      <c r="AU50" s="74" t="str">
        <f t="array" ref="AU50">IFERROR(
  _xlfn.LET(
    _xlpm.mesTxt, INDEX({"ENERO","FEBRERO","MARZO","ABRIL","MAYO","JUNIO","JULIO","AGOSTO","SEPTIEMBRE","OCTUBRE","NOVIEMBRE","DICIEMBRE"}, E$2),
    _xlpm.colIni, MATCH(_xlpm.mesTxt, Maximos_TMAX!$1:$1, 0),
    _xlpm.fila, MATCH($A50, Maximos_TMAX!$A:$A, 0),
    _xlpm.val, INDEX(Maximos_TMAX!$A:$ZZ, _xlpm.fila, _xlpm.colIni),
    IF(_xlpm.val="", "", _xlpm.val)
  ),
"")</f>
        <v/>
      </c>
      <c r="AV50" s="75" t="str">
        <f t="array" ref="AV5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MATCH($A50,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50" s="69" t="str">
        <f t="shared" si="5"/>
        <v>NA</v>
      </c>
    </row>
    <row r="51" spans="1:49" ht="14.25" customHeight="1" x14ac:dyDescent="0.2">
      <c r="A51" s="64">
        <v>25025170</v>
      </c>
      <c r="B51" s="70" t="s">
        <v>137</v>
      </c>
      <c r="C51" s="70" t="s">
        <v>125</v>
      </c>
      <c r="D51" s="99">
        <v>-75.498833329999997</v>
      </c>
      <c r="E51" s="99">
        <v>8.7408611109999992</v>
      </c>
      <c r="F51" s="64">
        <v>125</v>
      </c>
      <c r="G51" s="62">
        <v>23</v>
      </c>
      <c r="H51" s="62">
        <v>23660</v>
      </c>
      <c r="I51" s="72" t="s">
        <v>46</v>
      </c>
      <c r="J51" s="72" t="s">
        <v>138</v>
      </c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7">
        <f t="shared" si="1"/>
        <v>0</v>
      </c>
      <c r="AQ51" s="68" t="str">
        <f t="shared" si="2"/>
        <v/>
      </c>
      <c r="AR51" s="68">
        <f>IFERROR(VLOOKUP(A51,Climatologia_TMAX!A:U,9+$E$2,FALSE),"")</f>
        <v>31.336216091954011</v>
      </c>
      <c r="AS51" s="68" t="str">
        <f t="shared" si="3"/>
        <v/>
      </c>
      <c r="AT51" s="74" t="str">
        <f t="shared" si="4"/>
        <v/>
      </c>
      <c r="AU51" s="74">
        <f t="array" ref="AU51">IFERROR(
  _xlfn.LET(
    _xlpm.mesTxt, INDEX({"ENERO","FEBRERO","MARZO","ABRIL","MAYO","JUNIO","JULIO","AGOSTO","SEPTIEMBRE","OCTUBRE","NOVIEMBRE","DICIEMBRE"}, E$2),
    _xlpm.colIni, MATCH(_xlpm.mesTxt, Maximos_TMAX!$1:$1, 0),
    _xlpm.fila, MATCH($A51, Maximos_TMAX!$A:$A, 0),
    _xlpm.val, INDEX(Maximos_TMAX!$A:$ZZ, _xlpm.fila, _xlpm.colIni),
    IF(_xlpm.val="", "", _xlpm.val)
  ),
"")</f>
        <v>36.799999999999997</v>
      </c>
      <c r="AV51" s="75">
        <f t="array" ref="AV5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45191</v>
      </c>
      <c r="AW51" s="69" t="str">
        <f t="shared" si="5"/>
        <v>NA</v>
      </c>
    </row>
    <row r="52" spans="1:49" ht="14.25" customHeight="1" x14ac:dyDescent="0.2">
      <c r="A52" s="64">
        <v>12045020</v>
      </c>
      <c r="B52" s="70" t="s">
        <v>139</v>
      </c>
      <c r="C52" s="70" t="s">
        <v>125</v>
      </c>
      <c r="D52" s="99">
        <v>-76.224444439999999</v>
      </c>
      <c r="E52" s="99">
        <v>9.0711111110000004</v>
      </c>
      <c r="F52" s="64">
        <v>15</v>
      </c>
      <c r="G52" s="62">
        <v>23</v>
      </c>
      <c r="H52" s="62">
        <v>23574</v>
      </c>
      <c r="I52" s="72" t="s">
        <v>46</v>
      </c>
      <c r="J52" s="72" t="s">
        <v>140</v>
      </c>
      <c r="K52" s="66">
        <v>32</v>
      </c>
      <c r="L52" s="66">
        <v>32.799999999999997</v>
      </c>
      <c r="M52" s="66">
        <v>32.6</v>
      </c>
      <c r="N52" s="66">
        <v>33</v>
      </c>
      <c r="O52" s="66">
        <v>33.4</v>
      </c>
      <c r="P52" s="66">
        <v>31.4</v>
      </c>
      <c r="Q52" s="66">
        <v>32.200000000000003</v>
      </c>
      <c r="R52" s="66">
        <v>34.200000000000003</v>
      </c>
      <c r="S52" s="66">
        <v>34.4</v>
      </c>
      <c r="T52" s="66">
        <v>31</v>
      </c>
      <c r="U52" s="66">
        <v>30</v>
      </c>
      <c r="V52" s="66">
        <v>32.200000000000003</v>
      </c>
      <c r="W52" s="66"/>
      <c r="X52" s="66">
        <v>31</v>
      </c>
      <c r="Y52" s="66">
        <v>31.8</v>
      </c>
      <c r="Z52" s="66">
        <v>31.2</v>
      </c>
      <c r="AA52" s="66">
        <v>34.200000000000003</v>
      </c>
      <c r="AB52" s="66">
        <v>32.4</v>
      </c>
      <c r="AC52" s="66">
        <v>29.8</v>
      </c>
      <c r="AD52" s="66">
        <v>31</v>
      </c>
      <c r="AE52" s="66">
        <v>30.6</v>
      </c>
      <c r="AF52" s="66">
        <v>32.200000000000003</v>
      </c>
      <c r="AG52" s="66">
        <v>32</v>
      </c>
      <c r="AH52" s="66">
        <v>32.4</v>
      </c>
      <c r="AI52" s="66"/>
      <c r="AJ52" s="66"/>
      <c r="AK52" s="66"/>
      <c r="AL52" s="66"/>
      <c r="AM52" s="66"/>
      <c r="AN52" s="66"/>
      <c r="AO52" s="66"/>
      <c r="AP52" s="67">
        <f t="shared" si="1"/>
        <v>23</v>
      </c>
      <c r="AQ52" s="68">
        <f t="shared" si="2"/>
        <v>32.078260869565213</v>
      </c>
      <c r="AR52" s="68">
        <f>IFERROR(VLOOKUP(A52,Climatologia_TMAX!A:U,9+$E$2,FALSE),"")</f>
        <v>30.893504627065631</v>
      </c>
      <c r="AS52" s="68">
        <f t="shared" si="3"/>
        <v>1.1847562424995814</v>
      </c>
      <c r="AT52" s="74">
        <f t="shared" si="4"/>
        <v>34.4</v>
      </c>
      <c r="AU52" s="74" t="str">
        <f t="array" ref="AU52">IFERROR(
  _xlfn.LET(
    _xlpm.mesTxt, INDEX({"ENERO","FEBRERO","MARZO","ABRIL","MAYO","JUNIO","JULIO","AGOSTO","SEPTIEMBRE","OCTUBRE","NOVIEMBRE","DICIEMBRE"}, E$2),
    _xlpm.colIni, MATCH(_xlpm.mesTxt, Maximos_TMAX!$1:$1, 0),
    _xlpm.fila, MATCH($A52, Maximos_TMAX!$A:$A, 0),
    _xlpm.val, INDEX(Maximos_TMAX!$A:$ZZ, _xlpm.fila, _xlpm.colIni),
    IF(_xlpm.val="", "", _xlpm.val)
  ),
"")</f>
        <v/>
      </c>
      <c r="AV52" s="75" t="str">
        <f t="array" ref="AV5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MATCH($A52,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52" s="69" t="str">
        <f t="shared" si="5"/>
        <v>NA</v>
      </c>
    </row>
    <row r="53" spans="1:49" ht="14.25" customHeight="1" x14ac:dyDescent="0.2">
      <c r="A53" s="64">
        <v>25025160</v>
      </c>
      <c r="B53" s="70" t="s">
        <v>141</v>
      </c>
      <c r="C53" s="70" t="s">
        <v>125</v>
      </c>
      <c r="D53" s="99">
        <v>-75.402777779999994</v>
      </c>
      <c r="E53" s="99">
        <v>8.0038888890000006</v>
      </c>
      <c r="F53" s="64">
        <v>50</v>
      </c>
      <c r="G53" s="62">
        <v>23</v>
      </c>
      <c r="H53" s="62">
        <v>23466</v>
      </c>
      <c r="I53" s="72" t="s">
        <v>46</v>
      </c>
      <c r="J53" s="72" t="s">
        <v>142</v>
      </c>
      <c r="K53" s="66">
        <v>33.799999999999997</v>
      </c>
      <c r="L53" s="66">
        <v>32</v>
      </c>
      <c r="M53" s="66">
        <v>34.200000000000003</v>
      </c>
      <c r="N53" s="66">
        <v>34</v>
      </c>
      <c r="O53" s="66">
        <v>33.799999999999997</v>
      </c>
      <c r="P53" s="66">
        <v>29.8</v>
      </c>
      <c r="Q53" s="66">
        <v>33.799999999999997</v>
      </c>
      <c r="R53" s="66">
        <v>35</v>
      </c>
      <c r="S53" s="66">
        <v>35.200000000000003</v>
      </c>
      <c r="T53" s="66">
        <v>33.200000000000003</v>
      </c>
      <c r="U53" s="66">
        <v>31.8</v>
      </c>
      <c r="V53" s="66">
        <v>34.200000000000003</v>
      </c>
      <c r="W53" s="66">
        <v>28.8</v>
      </c>
      <c r="X53" s="66">
        <v>34.200000000000003</v>
      </c>
      <c r="Y53" s="66">
        <v>33</v>
      </c>
      <c r="Z53" s="66">
        <v>33.799999999999997</v>
      </c>
      <c r="AA53" s="66">
        <v>35.200000000000003</v>
      </c>
      <c r="AB53" s="66">
        <v>35</v>
      </c>
      <c r="AC53" s="66">
        <v>27.2</v>
      </c>
      <c r="AD53" s="66">
        <v>32</v>
      </c>
      <c r="AE53" s="66">
        <v>32.200000000000003</v>
      </c>
      <c r="AF53" s="66">
        <v>34</v>
      </c>
      <c r="AG53" s="66">
        <v>32.200000000000003</v>
      </c>
      <c r="AH53" s="66">
        <v>34.200000000000003</v>
      </c>
      <c r="AI53" s="66">
        <v>33.799999999999997</v>
      </c>
      <c r="AJ53" s="66"/>
      <c r="AK53" s="66"/>
      <c r="AL53" s="66"/>
      <c r="AM53" s="66"/>
      <c r="AN53" s="66"/>
      <c r="AO53" s="66"/>
      <c r="AP53" s="67">
        <f t="shared" si="1"/>
        <v>25</v>
      </c>
      <c r="AQ53" s="68">
        <f t="shared" si="2"/>
        <v>33.056000000000012</v>
      </c>
      <c r="AR53" s="68">
        <f>IFERROR(VLOOKUP(A53,Climatologia_TMAX!A:U,9+$E$2,FALSE),"")</f>
        <v>32.425316548075173</v>
      </c>
      <c r="AS53" s="68">
        <f t="shared" si="3"/>
        <v>0.63068345192483832</v>
      </c>
      <c r="AT53" s="74">
        <f t="shared" si="4"/>
        <v>35.200000000000003</v>
      </c>
      <c r="AU53" s="74">
        <f t="array" ref="AU53">IFERROR(
  _xlfn.LET(
    _xlpm.mesTxt, INDEX({"ENERO","FEBRERO","MARZO","ABRIL","MAYO","JUNIO","JULIO","AGOSTO","SEPTIEMBRE","OCTUBRE","NOVIEMBRE","DICIEMBRE"}, E$2),
    _xlpm.colIni, MATCH(_xlpm.mesTxt, Maximos_TMAX!$1:$1, 0),
    _xlpm.fila, MATCH($A53, Maximos_TMAX!$A:$A, 0),
    _xlpm.val, INDEX(Maximos_TMAX!$A:$ZZ, _xlpm.fila, _xlpm.colIni),
    IF(_xlpm.val="", "", _xlpm.val)
  ),
"")</f>
        <v>38.200000000000003</v>
      </c>
      <c r="AV53" s="75">
        <f t="array" ref="AV5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31310</v>
      </c>
      <c r="AW53" s="69">
        <f t="shared" si="5"/>
        <v>-3</v>
      </c>
    </row>
    <row r="54" spans="1:49" ht="14.25" customHeight="1" x14ac:dyDescent="0.2">
      <c r="A54" s="64">
        <v>29015000</v>
      </c>
      <c r="B54" s="70" t="s">
        <v>143</v>
      </c>
      <c r="C54" s="70" t="s">
        <v>125</v>
      </c>
      <c r="D54" s="99">
        <v>-74.976637999999994</v>
      </c>
      <c r="E54" s="99">
        <v>10.034606999999999</v>
      </c>
      <c r="F54" s="64">
        <v>75</v>
      </c>
      <c r="G54" s="62">
        <v>13</v>
      </c>
      <c r="H54" s="62">
        <v>13248</v>
      </c>
      <c r="I54" s="72" t="s">
        <v>34</v>
      </c>
      <c r="J54" s="72" t="s">
        <v>144</v>
      </c>
      <c r="K54" s="66">
        <v>35</v>
      </c>
      <c r="L54" s="66">
        <v>36.799999999999997</v>
      </c>
      <c r="M54" s="66">
        <v>36.799999999999997</v>
      </c>
      <c r="N54" s="66">
        <v>37.799999999999997</v>
      </c>
      <c r="O54" s="66">
        <v>38.6</v>
      </c>
      <c r="P54" s="66">
        <v>32.4</v>
      </c>
      <c r="Q54" s="66">
        <v>33.4</v>
      </c>
      <c r="R54" s="66">
        <v>38</v>
      </c>
      <c r="S54" s="66">
        <v>38.799999999999997</v>
      </c>
      <c r="T54" s="66">
        <v>37</v>
      </c>
      <c r="U54" s="66">
        <v>35.4</v>
      </c>
      <c r="V54" s="66"/>
      <c r="W54" s="66"/>
      <c r="X54" s="66">
        <v>36.4</v>
      </c>
      <c r="Y54" s="66">
        <v>36.799999999999997</v>
      </c>
      <c r="Z54" s="66">
        <v>35</v>
      </c>
      <c r="AA54" s="66">
        <v>39.6</v>
      </c>
      <c r="AB54" s="66">
        <v>39.799999999999997</v>
      </c>
      <c r="AC54" s="66">
        <v>32.4</v>
      </c>
      <c r="AD54" s="66">
        <v>35.799999999999997</v>
      </c>
      <c r="AE54" s="66">
        <v>34.4</v>
      </c>
      <c r="AF54" s="66">
        <v>36</v>
      </c>
      <c r="AG54" s="66">
        <v>36.799999999999997</v>
      </c>
      <c r="AH54" s="66">
        <v>36.200000000000003</v>
      </c>
      <c r="AI54" s="66">
        <v>34.200000000000003</v>
      </c>
      <c r="AJ54" s="66"/>
      <c r="AK54" s="66"/>
      <c r="AL54" s="66"/>
      <c r="AM54" s="66"/>
      <c r="AN54" s="66"/>
      <c r="AO54" s="66"/>
      <c r="AP54" s="67">
        <f t="shared" si="1"/>
        <v>23</v>
      </c>
      <c r="AQ54" s="68">
        <f t="shared" si="2"/>
        <v>36.234782608695646</v>
      </c>
      <c r="AR54" s="68" t="str">
        <f>IFERROR(VLOOKUP(A54,Climatologia_TMAX!A:U,9+$E$2,FALSE),"")</f>
        <v/>
      </c>
      <c r="AS54" s="68" t="str">
        <f t="shared" si="3"/>
        <v/>
      </c>
      <c r="AT54" s="74">
        <f t="shared" si="4"/>
        <v>39.799999999999997</v>
      </c>
      <c r="AU54" s="74">
        <f t="array" ref="AU54">IFERROR(
  _xlfn.LET(
    _xlpm.mesTxt, INDEX({"ENERO","FEBRERO","MARZO","ABRIL","MAYO","JUNIO","JULIO","AGOSTO","SEPTIEMBRE","OCTUBRE","NOVIEMBRE","DICIEMBRE"}, E$2),
    _xlpm.colIni, MATCH(_xlpm.mesTxt, Maximos_TMAX!$1:$1, 0),
    _xlpm.fila, MATCH($A54, Maximos_TMAX!$A:$A, 0),
    _xlpm.val, INDEX(Maximos_TMAX!$A:$ZZ, _xlpm.fila, _xlpm.colIni),
    IF(_xlpm.val="", "", _xlpm.val)
  ),
"")</f>
        <v>39.6</v>
      </c>
      <c r="AV54" s="75">
        <f t="array" ref="AV5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42252</v>
      </c>
      <c r="AW54" s="69">
        <f t="shared" si="5"/>
        <v>0.19999999999999574</v>
      </c>
    </row>
    <row r="55" spans="1:49" ht="14.25" customHeight="1" x14ac:dyDescent="0.2">
      <c r="A55" s="64">
        <v>13075020</v>
      </c>
      <c r="B55" s="70" t="s">
        <v>145</v>
      </c>
      <c r="C55" s="70" t="s">
        <v>125</v>
      </c>
      <c r="D55" s="99">
        <v>-75.582222220000006</v>
      </c>
      <c r="E55" s="99">
        <v>8.9138888890000008</v>
      </c>
      <c r="F55" s="64">
        <v>40</v>
      </c>
      <c r="G55" s="62">
        <v>23</v>
      </c>
      <c r="H55" s="62">
        <v>23189</v>
      </c>
      <c r="I55" s="72" t="s">
        <v>46</v>
      </c>
      <c r="J55" s="72" t="s">
        <v>146</v>
      </c>
      <c r="K55" s="66">
        <v>35.6</v>
      </c>
      <c r="L55" s="66">
        <v>35</v>
      </c>
      <c r="M55" s="66">
        <v>35.799999999999997</v>
      </c>
      <c r="N55" s="66">
        <v>36.200000000000003</v>
      </c>
      <c r="O55" s="66">
        <v>36.799999999999997</v>
      </c>
      <c r="P55" s="66">
        <v>32.6</v>
      </c>
      <c r="Q55" s="66">
        <v>33.200000000000003</v>
      </c>
      <c r="R55" s="66">
        <v>37.6</v>
      </c>
      <c r="S55" s="66">
        <v>37.200000000000003</v>
      </c>
      <c r="T55" s="66">
        <v>33</v>
      </c>
      <c r="U55" s="66">
        <v>33.200000000000003</v>
      </c>
      <c r="V55" s="66">
        <v>37</v>
      </c>
      <c r="W55" s="66">
        <v>31.6</v>
      </c>
      <c r="X55" s="66">
        <v>35.4</v>
      </c>
      <c r="Y55" s="66">
        <v>34</v>
      </c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109"/>
      <c r="AO55" s="66"/>
      <c r="AP55" s="67">
        <f t="shared" si="1"/>
        <v>15</v>
      </c>
      <c r="AQ55" s="68">
        <f t="shared" si="2"/>
        <v>34.946666666666673</v>
      </c>
      <c r="AR55" s="68">
        <f>IFERROR(VLOOKUP(A55,Climatologia_TMAX!A:U,9+$E$2,FALSE),"")</f>
        <v>32.47634846306795</v>
      </c>
      <c r="AS55" s="68">
        <f t="shared" si="3"/>
        <v>2.4703182035987226</v>
      </c>
      <c r="AT55" s="111">
        <f t="shared" si="4"/>
        <v>37.6</v>
      </c>
      <c r="AU55" s="74">
        <f t="array" ref="AU55">IFERROR(
  _xlfn.LET(
    _xlpm.mesTxt, INDEX({"ENERO","FEBRERO","MARZO","ABRIL","MAYO","JUNIO","JULIO","AGOSTO","SEPTIEMBRE","OCTUBRE","NOVIEMBRE","DICIEMBRE"}, E$2),
    _xlpm.colIni, MATCH(_xlpm.mesTxt, Maximos_TMAX!$1:$1, 0),
    _xlpm.fila, MATCH($A55, Maximos_TMAX!$A:$A, 0),
    _xlpm.val, INDEX(Maximos_TMAX!$A:$ZZ, _xlpm.fila, _xlpm.colIni),
    IF(_xlpm.val="", "", _xlpm.val)
  ),
"")</f>
        <v>39.299999999999997</v>
      </c>
      <c r="AV55" s="75">
        <f t="array" ref="AV5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33135</v>
      </c>
      <c r="AW55" s="69">
        <f t="shared" si="5"/>
        <v>-1.6999999999999957</v>
      </c>
    </row>
    <row r="56" spans="1:49" ht="14.25" customHeight="1" x14ac:dyDescent="0.2">
      <c r="A56" s="64">
        <v>13085010</v>
      </c>
      <c r="B56" s="70" t="s">
        <v>147</v>
      </c>
      <c r="C56" s="70" t="s">
        <v>125</v>
      </c>
      <c r="D56" s="99">
        <v>-75.892777780000003</v>
      </c>
      <c r="E56" s="99">
        <v>9.2972222220000003</v>
      </c>
      <c r="F56" s="64">
        <v>20</v>
      </c>
      <c r="G56" s="62">
        <v>23</v>
      </c>
      <c r="H56" s="62">
        <v>23417</v>
      </c>
      <c r="I56" s="72" t="s">
        <v>46</v>
      </c>
      <c r="J56" s="72" t="s">
        <v>148</v>
      </c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7">
        <f t="shared" si="1"/>
        <v>0</v>
      </c>
      <c r="AQ56" s="68" t="str">
        <f t="shared" si="2"/>
        <v/>
      </c>
      <c r="AR56" s="68">
        <f>IFERROR(VLOOKUP(A56,Climatologia_TMAX!A:U,9+$E$2,FALSE),"")</f>
        <v>31.820200585421571</v>
      </c>
      <c r="AS56" s="68" t="str">
        <f t="shared" si="3"/>
        <v/>
      </c>
      <c r="AT56" s="74" t="str">
        <f t="shared" si="4"/>
        <v/>
      </c>
      <c r="AU56" s="74">
        <f t="array" ref="AU56">IFERROR(
  _xlfn.LET(
    _xlpm.mesTxt, INDEX({"ENERO","FEBRERO","MARZO","ABRIL","MAYO","JUNIO","JULIO","AGOSTO","SEPTIEMBRE","OCTUBRE","NOVIEMBRE","DICIEMBRE"}, E$2),
    _xlpm.colIni, MATCH(_xlpm.mesTxt, Maximos_TMAX!$1:$1, 0),
    _xlpm.fila, MATCH($A56, Maximos_TMAX!$A:$A, 0),
    _xlpm.val, INDEX(Maximos_TMAX!$A:$ZZ, _xlpm.fila, _xlpm.colIni),
    IF(_xlpm.val="", "", _xlpm.val)
  ),
"")</f>
        <v>37.1</v>
      </c>
      <c r="AV56" s="75">
        <f t="array" ref="AV5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31664</v>
      </c>
      <c r="AW56" s="69" t="str">
        <f t="shared" si="5"/>
        <v>NA</v>
      </c>
    </row>
    <row r="57" spans="1:49" ht="14.25" customHeight="1" x14ac:dyDescent="0.2">
      <c r="A57" s="64">
        <v>25025240</v>
      </c>
      <c r="B57" s="70" t="s">
        <v>149</v>
      </c>
      <c r="C57" s="70" t="s">
        <v>125</v>
      </c>
      <c r="D57" s="99">
        <v>-74.626401000000001</v>
      </c>
      <c r="E57" s="99">
        <v>8.5423849999999995</v>
      </c>
      <c r="F57" s="64">
        <v>26</v>
      </c>
      <c r="G57" s="62">
        <v>70</v>
      </c>
      <c r="H57" s="62">
        <v>70429</v>
      </c>
      <c r="I57" s="72" t="s">
        <v>126</v>
      </c>
      <c r="J57" s="72" t="s">
        <v>150</v>
      </c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7">
        <f t="shared" si="1"/>
        <v>0</v>
      </c>
      <c r="AQ57" s="68" t="str">
        <f t="shared" si="2"/>
        <v/>
      </c>
      <c r="AR57" s="68" t="str">
        <f>IFERROR(VLOOKUP(A57,Climatologia_TMAX!A:U,9+$E$2,FALSE),"")</f>
        <v/>
      </c>
      <c r="AS57" s="68" t="str">
        <f t="shared" si="3"/>
        <v/>
      </c>
      <c r="AT57" s="74" t="str">
        <f t="shared" si="4"/>
        <v/>
      </c>
      <c r="AU57" s="74" t="str">
        <f t="array" ref="AU57">IFERROR(
  _xlfn.LET(
    _xlpm.mesTxt, INDEX({"ENERO","FEBRERO","MARZO","ABRIL","MAYO","JUNIO","JULIO","AGOSTO","SEPTIEMBRE","OCTUBRE","NOVIEMBRE","DICIEMBRE"}, E$2),
    _xlpm.colIni, MATCH(_xlpm.mesTxt, Maximos_TMAX!$1:$1, 0),
    _xlpm.fila, MATCH($A57, Maximos_TMAX!$A:$A, 0),
    _xlpm.val, INDEX(Maximos_TMAX!$A:$ZZ, _xlpm.fila, _xlpm.colIni),
    IF(_xlpm.val="", "", _xlpm.val)
  ),
"")</f>
        <v/>
      </c>
      <c r="AV57" s="75" t="str">
        <f t="array" ref="AV5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MATCH($A57,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57" s="69" t="str">
        <f t="shared" si="5"/>
        <v>NA</v>
      </c>
    </row>
    <row r="58" spans="1:49" ht="14.25" customHeight="1" x14ac:dyDescent="0.2">
      <c r="A58" s="64">
        <v>25021350</v>
      </c>
      <c r="B58" s="70" t="s">
        <v>151</v>
      </c>
      <c r="C58" s="70" t="s">
        <v>125</v>
      </c>
      <c r="D58" s="99">
        <v>-74.435649999999995</v>
      </c>
      <c r="E58" s="99">
        <v>9.2625600000000006</v>
      </c>
      <c r="F58" s="64">
        <v>20</v>
      </c>
      <c r="G58" s="62">
        <v>13</v>
      </c>
      <c r="H58" s="62">
        <v>13468</v>
      </c>
      <c r="I58" s="72" t="s">
        <v>34</v>
      </c>
      <c r="J58" s="72" t="s">
        <v>152</v>
      </c>
      <c r="K58" s="66"/>
      <c r="L58" s="66"/>
      <c r="M58" s="73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7">
        <f t="shared" si="1"/>
        <v>0</v>
      </c>
      <c r="AQ58" s="68" t="str">
        <f t="shared" si="2"/>
        <v/>
      </c>
      <c r="AR58" s="68" t="str">
        <f>IFERROR(VLOOKUP(A58,Climatologia_TMAX!A:U,9+$E$2,FALSE),"")</f>
        <v/>
      </c>
      <c r="AS58" s="68" t="str">
        <f t="shared" si="3"/>
        <v/>
      </c>
      <c r="AT58" s="74" t="str">
        <f t="shared" si="4"/>
        <v/>
      </c>
      <c r="AU58" s="74" t="str">
        <f t="array" ref="AU58">IFERROR(
  _xlfn.LET(
    _xlpm.mesTxt, INDEX({"ENERO","FEBRERO","MARZO","ABRIL","MAYO","JUNIO","JULIO","AGOSTO","SEPTIEMBRE","OCTUBRE","NOVIEMBRE","DICIEMBRE"}, E$2),
    _xlpm.colIni, MATCH(_xlpm.mesTxt, Maximos_TMAX!$1:$1, 0),
    _xlpm.fila, MATCH($A58, Maximos_TMAX!$A:$A, 0),
    _xlpm.val, INDEX(Maximos_TMAX!$A:$ZZ, _xlpm.fila, _xlpm.colIni),
    IF(_xlpm.val="", "", _xlpm.val)
  ),
"")</f>
        <v/>
      </c>
      <c r="AV58" s="75" t="str">
        <f t="array" ref="AV5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MATCH($A58,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58" s="69" t="str">
        <f t="shared" si="5"/>
        <v>NA</v>
      </c>
    </row>
    <row r="59" spans="1:49" ht="14.25" customHeight="1" x14ac:dyDescent="0.2">
      <c r="A59" s="64">
        <v>29035080</v>
      </c>
      <c r="B59" s="70" t="s">
        <v>153</v>
      </c>
      <c r="C59" s="70" t="s">
        <v>125</v>
      </c>
      <c r="D59" s="99">
        <v>-74.954725999999994</v>
      </c>
      <c r="E59" s="99">
        <v>10.453965999999999</v>
      </c>
      <c r="F59" s="64">
        <v>10</v>
      </c>
      <c r="G59" s="62">
        <v>8</v>
      </c>
      <c r="H59" s="62">
        <v>8436</v>
      </c>
      <c r="I59" s="72" t="s">
        <v>37</v>
      </c>
      <c r="J59" s="72" t="s">
        <v>154</v>
      </c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7">
        <f t="shared" si="1"/>
        <v>0</v>
      </c>
      <c r="AQ59" s="68" t="str">
        <f t="shared" si="2"/>
        <v/>
      </c>
      <c r="AR59" s="68">
        <f>IFERROR(VLOOKUP(A59,Climatologia_TMAX!A:U,9+$E$2,FALSE),"")</f>
        <v>33.712201077977113</v>
      </c>
      <c r="AS59" s="68" t="str">
        <f t="shared" si="3"/>
        <v/>
      </c>
      <c r="AT59" s="74" t="str">
        <f t="shared" si="4"/>
        <v/>
      </c>
      <c r="AU59" s="74">
        <f t="array" ref="AU59">IFERROR(
  _xlfn.LET(
    _xlpm.mesTxt, INDEX({"ENERO","FEBRERO","MARZO","ABRIL","MAYO","JUNIO","JULIO","AGOSTO","SEPTIEMBRE","OCTUBRE","NOVIEMBRE","DICIEMBRE"}, E$2),
    _xlpm.colIni, MATCH(_xlpm.mesTxt, Maximos_TMAX!$1:$1, 0),
    _xlpm.fila, MATCH($A59, Maximos_TMAX!$A:$A, 0),
    _xlpm.val, INDEX(Maximos_TMAX!$A:$ZZ, _xlpm.fila, _xlpm.colIni),
    IF(_xlpm.val="", "", _xlpm.val)
  ),
"")</f>
        <v>38.6</v>
      </c>
      <c r="AV59" s="75">
        <f t="array" ref="AV5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MATCH($A59,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35684</v>
      </c>
      <c r="AW59" s="69" t="str">
        <f t="shared" si="5"/>
        <v>NA</v>
      </c>
    </row>
    <row r="60" spans="1:49" ht="14.25" customHeight="1" x14ac:dyDescent="0.2">
      <c r="A60" s="64">
        <v>13057010</v>
      </c>
      <c r="B60" s="70" t="s">
        <v>155</v>
      </c>
      <c r="C60" s="70" t="s">
        <v>125</v>
      </c>
      <c r="D60" s="99">
        <v>-75.978611110000003</v>
      </c>
      <c r="E60" s="99">
        <v>8.4994444439999999</v>
      </c>
      <c r="F60" s="64">
        <v>20</v>
      </c>
      <c r="G60" s="62">
        <v>23</v>
      </c>
      <c r="H60" s="62">
        <v>23001</v>
      </c>
      <c r="I60" s="72" t="s">
        <v>46</v>
      </c>
      <c r="J60" s="72" t="s">
        <v>47</v>
      </c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7">
        <f t="shared" si="1"/>
        <v>0</v>
      </c>
      <c r="AQ60" s="68" t="str">
        <f t="shared" si="2"/>
        <v/>
      </c>
      <c r="AR60" s="68" t="str">
        <f>IFERROR(VLOOKUP(A60,Climatologia_TMAX!A:U,9+$E$2,FALSE),"")</f>
        <v/>
      </c>
      <c r="AS60" s="68" t="str">
        <f t="shared" si="3"/>
        <v/>
      </c>
      <c r="AT60" s="74" t="str">
        <f t="shared" si="4"/>
        <v/>
      </c>
      <c r="AU60" s="74" t="str">
        <f t="array" ref="AU60">IFERROR(
  _xlfn.LET(
    _xlpm.mesTxt, INDEX({"ENERO","FEBRERO","MARZO","ABRIL","MAYO","JUNIO","JULIO","AGOSTO","SEPTIEMBRE","OCTUBRE","NOVIEMBRE","DICIEMBRE"}, E$2),
    _xlpm.colIni, MATCH(_xlpm.mesTxt, Maximos_TMAX!$1:$1, 0),
    _xlpm.fila, MATCH($A60, Maximos_TMAX!$A:$A, 0),
    _xlpm.val, INDEX(Maximos_TMAX!$A:$ZZ, _xlpm.fila, _xlpm.colIni),
    IF(_xlpm.val="", "", _xlpm.val)
  ),
"")</f>
        <v/>
      </c>
      <c r="AV60" s="75" t="str">
        <f t="array" ref="AV6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MATCH($A60,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60" s="69" t="str">
        <f t="shared" si="5"/>
        <v>NA</v>
      </c>
    </row>
    <row r="61" spans="1:49" ht="14.25" customHeight="1" x14ac:dyDescent="0.2">
      <c r="A61" s="64">
        <v>29035040</v>
      </c>
      <c r="B61" s="70" t="s">
        <v>156</v>
      </c>
      <c r="C61" s="70" t="s">
        <v>125</v>
      </c>
      <c r="D61" s="99">
        <v>-75.351561000000004</v>
      </c>
      <c r="E61" s="99">
        <v>9.9448059999999998</v>
      </c>
      <c r="F61" s="64">
        <v>13</v>
      </c>
      <c r="G61" s="62">
        <v>13</v>
      </c>
      <c r="H61" s="62">
        <v>13442</v>
      </c>
      <c r="I61" s="72" t="s">
        <v>34</v>
      </c>
      <c r="J61" s="72" t="s">
        <v>157</v>
      </c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7">
        <f t="shared" si="1"/>
        <v>0</v>
      </c>
      <c r="AQ61" s="68" t="str">
        <f t="shared" si="2"/>
        <v/>
      </c>
      <c r="AR61" s="68" t="str">
        <f>IFERROR(VLOOKUP(A61,Climatologia_TMAX!A:U,9+$E$2,FALSE),"")</f>
        <v/>
      </c>
      <c r="AS61" s="68" t="str">
        <f t="shared" si="3"/>
        <v/>
      </c>
      <c r="AT61" s="74" t="str">
        <f t="shared" si="4"/>
        <v/>
      </c>
      <c r="AU61" s="74">
        <f t="array" ref="AU61">IFERROR(
  _xlfn.LET(
    _xlpm.mesTxt, INDEX({"ENERO","FEBRERO","MARZO","ABRIL","MAYO","JUNIO","JULIO","AGOSTO","SEPTIEMBRE","OCTUBRE","NOVIEMBRE","DICIEMBRE"}, E$2),
    _xlpm.colIni, MATCH(_xlpm.mesTxt, Maximos_TMAX!$1:$1, 0),
    _xlpm.fila, MATCH($A61, Maximos_TMAX!$A:$A, 0),
    _xlpm.val, INDEX(Maximos_TMAX!$A:$ZZ, _xlpm.fila, _xlpm.colIni),
    IF(_xlpm.val="", "", _xlpm.val)
  ),
"")</f>
        <v>38.200000000000003</v>
      </c>
      <c r="AV61" s="75">
        <f t="array" ref="AV6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33850</v>
      </c>
      <c r="AW61" s="69" t="str">
        <f t="shared" si="5"/>
        <v>NA</v>
      </c>
    </row>
    <row r="62" spans="1:49" ht="14.25" customHeight="1" x14ac:dyDescent="0.2">
      <c r="A62" s="64">
        <v>25025210</v>
      </c>
      <c r="B62" s="70" t="s">
        <v>158</v>
      </c>
      <c r="C62" s="70" t="s">
        <v>125</v>
      </c>
      <c r="D62" s="99">
        <v>-74.457777780000001</v>
      </c>
      <c r="E62" s="99">
        <v>8.9113888889999995</v>
      </c>
      <c r="F62" s="64">
        <v>10</v>
      </c>
      <c r="G62" s="62">
        <v>13</v>
      </c>
      <c r="H62" s="62">
        <v>13549</v>
      </c>
      <c r="I62" s="72" t="s">
        <v>34</v>
      </c>
      <c r="J62" s="72" t="s">
        <v>158</v>
      </c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7">
        <f t="shared" si="1"/>
        <v>0</v>
      </c>
      <c r="AQ62" s="68" t="str">
        <f t="shared" si="2"/>
        <v/>
      </c>
      <c r="AR62" s="68" t="str">
        <f>IFERROR(VLOOKUP(A62,Climatologia_TMAX!A:U,9+$E$2,FALSE),"")</f>
        <v/>
      </c>
      <c r="AS62" s="68" t="str">
        <f t="shared" si="3"/>
        <v/>
      </c>
      <c r="AT62" s="74" t="str">
        <f t="shared" si="4"/>
        <v/>
      </c>
      <c r="AU62" s="74">
        <f t="array" ref="AU62">IFERROR(
  _xlfn.LET(
    _xlpm.mesTxt, INDEX({"ENERO","FEBRERO","MARZO","ABRIL","MAYO","JUNIO","JULIO","AGOSTO","SEPTIEMBRE","OCTUBRE","NOVIEMBRE","DICIEMBRE"}, E$2),
    _xlpm.colIni, MATCH(_xlpm.mesTxt, Maximos_TMAX!$1:$1, 0),
    _xlpm.fila, MATCH($A62, Maximos_TMAX!$A:$A, 0),
    _xlpm.val, INDEX(Maximos_TMAX!$A:$ZZ, _xlpm.fila, _xlpm.colIni),
    IF(_xlpm.val="", "", _xlpm.val)
  ),
"")</f>
        <v>38.200000000000003</v>
      </c>
      <c r="AV62" s="75">
        <f t="array" ref="AV6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29470</v>
      </c>
      <c r="AW62" s="69" t="str">
        <f t="shared" si="5"/>
        <v>NA</v>
      </c>
    </row>
    <row r="63" spans="1:49" ht="14.25" customHeight="1" x14ac:dyDescent="0.2">
      <c r="A63" s="64">
        <v>14010010</v>
      </c>
      <c r="B63" s="70" t="s">
        <v>159</v>
      </c>
      <c r="C63" s="70" t="s">
        <v>125</v>
      </c>
      <c r="D63" s="99">
        <v>-75.107972219999994</v>
      </c>
      <c r="E63" s="99">
        <v>10.746111109999999</v>
      </c>
      <c r="F63" s="64">
        <v>320</v>
      </c>
      <c r="G63" s="62">
        <v>8</v>
      </c>
      <c r="H63" s="62">
        <v>8549</v>
      </c>
      <c r="I63" s="72" t="s">
        <v>37</v>
      </c>
      <c r="J63" s="72" t="s">
        <v>160</v>
      </c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7">
        <f t="shared" si="1"/>
        <v>0</v>
      </c>
      <c r="AQ63" s="68" t="str">
        <f t="shared" si="2"/>
        <v/>
      </c>
      <c r="AR63" s="68" t="str">
        <f>IFERROR(VLOOKUP(A63,Climatologia_TMAX!A:U,9+$E$2,FALSE),"")</f>
        <v/>
      </c>
      <c r="AS63" s="68" t="str">
        <f t="shared" si="3"/>
        <v/>
      </c>
      <c r="AT63" s="74" t="str">
        <f t="shared" si="4"/>
        <v/>
      </c>
      <c r="AU63" s="74" t="str">
        <f t="array" ref="AU63">IFERROR(
  _xlfn.LET(
    _xlpm.mesTxt, INDEX({"ENERO","FEBRERO","MARZO","ABRIL","MAYO","JUNIO","JULIO","AGOSTO","SEPTIEMBRE","OCTUBRE","NOVIEMBRE","DICIEMBRE"}, E$2),
    _xlpm.colIni, MATCH(_xlpm.mesTxt, Maximos_TMAX!$1:$1, 0),
    _xlpm.fila, MATCH($A63, Maximos_TMAX!$A:$A, 0),
    _xlpm.val, INDEX(Maximos_TMAX!$A:$ZZ, _xlpm.fila, _xlpm.colIni),
    IF(_xlpm.val="", "", _xlpm.val)
  ),
"")</f>
        <v/>
      </c>
      <c r="AV63" s="75" t="str">
        <f t="array" ref="AV6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63" s="69" t="str">
        <f t="shared" si="5"/>
        <v>NA</v>
      </c>
    </row>
    <row r="64" spans="1:49" ht="14.25" customHeight="1" x14ac:dyDescent="0.2">
      <c r="A64" s="64">
        <v>25025190</v>
      </c>
      <c r="B64" s="70" t="s">
        <v>161</v>
      </c>
      <c r="C64" s="70" t="s">
        <v>125</v>
      </c>
      <c r="D64" s="99">
        <v>-75.583722219999999</v>
      </c>
      <c r="E64" s="99">
        <v>8.3993333329999995</v>
      </c>
      <c r="F64" s="64">
        <v>90</v>
      </c>
      <c r="G64" s="62">
        <v>23</v>
      </c>
      <c r="H64" s="62">
        <v>23555</v>
      </c>
      <c r="I64" s="72" t="s">
        <v>46</v>
      </c>
      <c r="J64" s="72" t="s">
        <v>162</v>
      </c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7">
        <f t="shared" si="1"/>
        <v>0</v>
      </c>
      <c r="AQ64" s="68" t="str">
        <f t="shared" si="2"/>
        <v/>
      </c>
      <c r="AR64" s="68">
        <f>IFERROR(VLOOKUP(A64,Climatologia_TMAX!A:U,9+$E$2,FALSE),"")</f>
        <v>32.117275185936442</v>
      </c>
      <c r="AS64" s="68" t="str">
        <f t="shared" si="3"/>
        <v/>
      </c>
      <c r="AT64" s="74" t="str">
        <f t="shared" si="4"/>
        <v/>
      </c>
      <c r="AU64" s="74">
        <f t="array" ref="AU64">IFERROR(
  _xlfn.LET(
    _xlpm.mesTxt, INDEX({"ENERO","FEBRERO","MARZO","ABRIL","MAYO","JUNIO","JULIO","AGOSTO","SEPTIEMBRE","OCTUBRE","NOVIEMBRE","DICIEMBRE"}, E$2),
    _xlpm.colIni, MATCH(_xlpm.mesTxt, Maximos_TMAX!$1:$1, 0),
    _xlpm.fila, MATCH($A64, Maximos_TMAX!$A:$A, 0),
    _xlpm.val, INDEX(Maximos_TMAX!$A:$ZZ, _xlpm.fila, _xlpm.colIni),
    IF(_xlpm.val="", "", _xlpm.val)
  ),
"")</f>
        <v>36.5</v>
      </c>
      <c r="AV64" s="75">
        <f t="array" ref="AV6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45554</v>
      </c>
      <c r="AW64" s="69" t="str">
        <f t="shared" si="5"/>
        <v>NA</v>
      </c>
    </row>
    <row r="65" spans="1:49" ht="14.25" customHeight="1" x14ac:dyDescent="0.2">
      <c r="A65" s="64">
        <v>29035030</v>
      </c>
      <c r="B65" s="70" t="s">
        <v>163</v>
      </c>
      <c r="C65" s="70" t="s">
        <v>125</v>
      </c>
      <c r="D65" s="99">
        <v>-75.326301000000001</v>
      </c>
      <c r="E65" s="99">
        <v>9.8796339999999994</v>
      </c>
      <c r="F65" s="64">
        <v>60</v>
      </c>
      <c r="G65" s="62">
        <v>13</v>
      </c>
      <c r="H65" s="62">
        <v>13442</v>
      </c>
      <c r="I65" s="72" t="s">
        <v>34</v>
      </c>
      <c r="J65" s="72" t="s">
        <v>157</v>
      </c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7">
        <f t="shared" si="1"/>
        <v>0</v>
      </c>
      <c r="AQ65" s="68" t="str">
        <f t="shared" si="2"/>
        <v/>
      </c>
      <c r="AR65" s="68" t="str">
        <f>IFERROR(VLOOKUP(A65,Climatologia_TMAX!A:U,9+$E$2,FALSE),"")</f>
        <v/>
      </c>
      <c r="AS65" s="68" t="str">
        <f t="shared" si="3"/>
        <v/>
      </c>
      <c r="AT65" s="74" t="str">
        <f t="shared" si="4"/>
        <v/>
      </c>
      <c r="AU65" s="74">
        <f t="array" ref="AU65">IFERROR(
  _xlfn.LET(
    _xlpm.mesTxt, INDEX({"ENERO","FEBRERO","MARZO","ABRIL","MAYO","JUNIO","JULIO","AGOSTO","SEPTIEMBRE","OCTUBRE","NOVIEMBRE","DICIEMBRE"}, E$2),
    _xlpm.colIni, MATCH(_xlpm.mesTxt, Maximos_TMAX!$1:$1, 0),
    _xlpm.fila, MATCH($A65, Maximos_TMAX!$A:$A, 0),
    _xlpm.val, INDEX(Maximos_TMAX!$A:$ZZ, _xlpm.fila, _xlpm.colIni),
    IF(_xlpm.val="", "", _xlpm.val)
  ),
"")</f>
        <v>38</v>
      </c>
      <c r="AV65" s="75">
        <f t="array" ref="AV6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45175</v>
      </c>
      <c r="AW65" s="69" t="str">
        <f t="shared" si="5"/>
        <v>NA</v>
      </c>
    </row>
    <row r="66" spans="1:49" ht="14.25" customHeight="1" x14ac:dyDescent="0.2">
      <c r="A66" s="64">
        <v>29040230</v>
      </c>
      <c r="B66" s="70" t="s">
        <v>164</v>
      </c>
      <c r="C66" s="70" t="s">
        <v>125</v>
      </c>
      <c r="D66" s="99">
        <v>-74.951794000000007</v>
      </c>
      <c r="E66" s="99">
        <v>10.996665</v>
      </c>
      <c r="F66" s="64">
        <v>5</v>
      </c>
      <c r="G66" s="62">
        <v>8</v>
      </c>
      <c r="H66" s="62">
        <v>8573</v>
      </c>
      <c r="I66" s="72" t="s">
        <v>37</v>
      </c>
      <c r="J66" s="72" t="s">
        <v>164</v>
      </c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7">
        <f t="shared" si="1"/>
        <v>0</v>
      </c>
      <c r="AQ66" s="68" t="str">
        <f t="shared" si="2"/>
        <v/>
      </c>
      <c r="AR66" s="68" t="str">
        <f>IFERROR(VLOOKUP(A66,Climatologia_TMAX!A:U,9+$E$2,FALSE),"")</f>
        <v/>
      </c>
      <c r="AS66" s="68" t="str">
        <f t="shared" si="3"/>
        <v/>
      </c>
      <c r="AT66" s="74" t="str">
        <f t="shared" si="4"/>
        <v/>
      </c>
      <c r="AU66" s="74" t="str">
        <f t="array" ref="AU66">IFERROR(
  _xlfn.LET(
    _xlpm.mesTxt, INDEX({"ENERO","FEBRERO","MARZO","ABRIL","MAYO","JUNIO","JULIO","AGOSTO","SEPTIEMBRE","OCTUBRE","NOVIEMBRE","DICIEMBRE"}, E$2),
    _xlpm.colIni, MATCH(_xlpm.mesTxt, Maximos_TMAX!$1:$1, 0),
    _xlpm.fila, MATCH($A66, Maximos_TMAX!$A:$A, 0),
    _xlpm.val, INDEX(Maximos_TMAX!$A:$ZZ, _xlpm.fila, _xlpm.colIni),
    IF(_xlpm.val="", "", _xlpm.val)
  ),
"")</f>
        <v/>
      </c>
      <c r="AV66" s="75" t="str">
        <f t="array" ref="AV6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MATCH($A66,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66" s="69" t="str">
        <f t="shared" si="5"/>
        <v>NA</v>
      </c>
    </row>
    <row r="67" spans="1:49" ht="14.25" customHeight="1" x14ac:dyDescent="0.2">
      <c r="A67" s="64">
        <v>13015040</v>
      </c>
      <c r="B67" s="70" t="s">
        <v>165</v>
      </c>
      <c r="C67" s="70" t="s">
        <v>125</v>
      </c>
      <c r="D67" s="99">
        <v>-76.203055559999996</v>
      </c>
      <c r="E67" s="99">
        <v>8.0141666669999996</v>
      </c>
      <c r="F67" s="64">
        <v>300</v>
      </c>
      <c r="G67" s="62">
        <v>23</v>
      </c>
      <c r="H67" s="62">
        <v>23807</v>
      </c>
      <c r="I67" s="72" t="s">
        <v>46</v>
      </c>
      <c r="J67" s="72" t="s">
        <v>166</v>
      </c>
      <c r="K67" s="66">
        <v>32.200000000000003</v>
      </c>
      <c r="L67" s="66">
        <v>33</v>
      </c>
      <c r="M67" s="66">
        <v>33</v>
      </c>
      <c r="N67" s="66">
        <v>33.6</v>
      </c>
      <c r="O67" s="66">
        <v>32</v>
      </c>
      <c r="P67" s="66">
        <v>29</v>
      </c>
      <c r="Q67" s="66">
        <v>31.6</v>
      </c>
      <c r="R67" s="66">
        <v>33.799999999999997</v>
      </c>
      <c r="S67" s="66">
        <v>33.6</v>
      </c>
      <c r="T67" s="66">
        <v>33.1</v>
      </c>
      <c r="U67" s="66">
        <v>33.1</v>
      </c>
      <c r="V67" s="66">
        <v>33</v>
      </c>
      <c r="W67" s="66">
        <v>33</v>
      </c>
      <c r="X67" s="66">
        <v>34.1</v>
      </c>
      <c r="Y67" s="66">
        <v>32.4</v>
      </c>
      <c r="Z67" s="66">
        <v>34.1</v>
      </c>
      <c r="AA67" s="66">
        <v>34</v>
      </c>
      <c r="AB67" s="66">
        <v>36.4</v>
      </c>
      <c r="AC67" s="66">
        <v>36.6</v>
      </c>
      <c r="AD67" s="66">
        <v>34.799999999999997</v>
      </c>
      <c r="AE67" s="66">
        <v>32.299999999999997</v>
      </c>
      <c r="AF67" s="66">
        <v>34.799999999999997</v>
      </c>
      <c r="AG67" s="66">
        <v>34.200000000000003</v>
      </c>
      <c r="AH67" s="66">
        <v>34.200000000000003</v>
      </c>
      <c r="AI67" s="66">
        <v>34.4</v>
      </c>
      <c r="AJ67" s="66"/>
      <c r="AK67" s="66"/>
      <c r="AL67" s="66"/>
      <c r="AM67" s="66"/>
      <c r="AN67" s="66"/>
      <c r="AO67" s="66"/>
      <c r="AP67" s="67">
        <f t="shared" si="1"/>
        <v>25</v>
      </c>
      <c r="AQ67" s="68">
        <f t="shared" si="2"/>
        <v>33.451999999999998</v>
      </c>
      <c r="AR67" s="68" t="str">
        <f>IFERROR(VLOOKUP(A67,Climatologia_TMAX!A:U,9+$E$2,FALSE),"")</f>
        <v/>
      </c>
      <c r="AS67" s="68" t="str">
        <f t="shared" si="3"/>
        <v/>
      </c>
      <c r="AT67" s="74">
        <f t="shared" si="4"/>
        <v>36.6</v>
      </c>
      <c r="AU67" s="74">
        <f t="array" ref="AU67">IFERROR(
  _xlfn.LET(
    _xlpm.mesTxt, INDEX({"ENERO","FEBRERO","MARZO","ABRIL","MAYO","JUNIO","JULIO","AGOSTO","SEPTIEMBRE","OCTUBRE","NOVIEMBRE","DICIEMBRE"}, E$2),
    _xlpm.colIni, MATCH(_xlpm.mesTxt, Maximos_TMAX!$1:$1, 0),
    _xlpm.fila, MATCH($A67, Maximos_TMAX!$A:$A, 0),
    _xlpm.val, INDEX(Maximos_TMAX!$A:$ZZ, _xlpm.fila, _xlpm.colIni),
    IF(_xlpm.val="", "", _xlpm.val)
  ),
"")</f>
        <v>35</v>
      </c>
      <c r="AV67" s="75">
        <f t="array" ref="AV6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40062</v>
      </c>
      <c r="AW67" s="69">
        <f t="shared" si="5"/>
        <v>1.6000000000000014</v>
      </c>
    </row>
    <row r="68" spans="1:49" ht="14.25" customHeight="1" x14ac:dyDescent="0.2">
      <c r="A68" s="64">
        <v>25025380</v>
      </c>
      <c r="B68" s="70" t="s">
        <v>167</v>
      </c>
      <c r="C68" s="70" t="s">
        <v>125</v>
      </c>
      <c r="D68" s="99">
        <v>-75.044722219999997</v>
      </c>
      <c r="E68" s="99">
        <v>9.1638888890000008</v>
      </c>
      <c r="F68" s="64">
        <v>20</v>
      </c>
      <c r="G68" s="62">
        <v>70</v>
      </c>
      <c r="H68" s="62">
        <v>70678</v>
      </c>
      <c r="I68" s="72" t="s">
        <v>126</v>
      </c>
      <c r="J68" s="72" t="s">
        <v>168</v>
      </c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7">
        <f t="shared" si="1"/>
        <v>0</v>
      </c>
      <c r="AQ68" s="68" t="str">
        <f t="shared" si="2"/>
        <v/>
      </c>
      <c r="AR68" s="68" t="str">
        <f>IFERROR(VLOOKUP(A68,Climatologia_TMAX!A:U,9+$E$2,FALSE),"")</f>
        <v/>
      </c>
      <c r="AS68" s="68" t="str">
        <f t="shared" si="3"/>
        <v/>
      </c>
      <c r="AT68" s="74" t="str">
        <f t="shared" si="4"/>
        <v/>
      </c>
      <c r="AU68" s="74">
        <f t="array" ref="AU68">IFERROR(
  _xlfn.LET(
    _xlpm.mesTxt, INDEX({"ENERO","FEBRERO","MARZO","ABRIL","MAYO","JUNIO","JULIO","AGOSTO","SEPTIEMBRE","OCTUBRE","NOVIEMBRE","DICIEMBRE"}, E$2),
    _xlpm.colIni, MATCH(_xlpm.mesTxt, Maximos_TMAX!$1:$1, 0),
    _xlpm.fila, MATCH($A68, Maximos_TMAX!$A:$A, 0),
    _xlpm.val, INDEX(Maximos_TMAX!$A:$ZZ, _xlpm.fila, _xlpm.colIni),
    IF(_xlpm.val="", "", _xlpm.val)
  ),
"")</f>
        <v>38.799999999999997</v>
      </c>
      <c r="AV68" s="75">
        <f t="array" ref="AV6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42256</v>
      </c>
      <c r="AW68" s="69" t="str">
        <f t="shared" si="5"/>
        <v>NA</v>
      </c>
    </row>
    <row r="69" spans="1:49" ht="14.25" customHeight="1" x14ac:dyDescent="0.2">
      <c r="A69" s="64">
        <v>13085030</v>
      </c>
      <c r="B69" s="70" t="s">
        <v>169</v>
      </c>
      <c r="C69" s="70" t="s">
        <v>125</v>
      </c>
      <c r="D69" s="99">
        <v>-75.95</v>
      </c>
      <c r="E69" s="99">
        <v>9.3699999999999992</v>
      </c>
      <c r="F69" s="64">
        <v>22</v>
      </c>
      <c r="G69" s="62">
        <v>23</v>
      </c>
      <c r="H69" s="62">
        <v>23675</v>
      </c>
      <c r="I69" s="72" t="s">
        <v>46</v>
      </c>
      <c r="J69" s="72" t="s">
        <v>169</v>
      </c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7">
        <f t="shared" ref="AP69:AP132" si="6">COUNTIF(K69:AO69,"&gt;0")</f>
        <v>0</v>
      </c>
      <c r="AQ69" s="68" t="str">
        <f t="shared" ref="AQ69:AQ132" si="7">IF(AP69&gt;14,AVERAGE(K69:AO69),"")</f>
        <v/>
      </c>
      <c r="AR69" s="68">
        <f>IFERROR(VLOOKUP(A69,Climatologia_TMAX!A:U,9+$E$2,FALSE),"")</f>
        <v>32.56005291005291</v>
      </c>
      <c r="AS69" s="68" t="str">
        <f t="shared" ref="AS69:AS132" si="8">IF(OR(AQ69="",AR69=""),"",IFERROR(AQ69-AR69,""))</f>
        <v/>
      </c>
      <c r="AT69" s="74" t="str">
        <f t="shared" ref="AT69:AT132" si="9">IF(COUNT(K69:AO69)=0,"",MAX(K69:AO69))</f>
        <v/>
      </c>
      <c r="AU69" s="74">
        <f t="array" ref="AU69">IFERROR(
  _xlfn.LET(
    _xlpm.mesTxt, INDEX({"ENERO","FEBRERO","MARZO","ABRIL","MAYO","JUNIO","JULIO","AGOSTO","SEPTIEMBRE","OCTUBRE","NOVIEMBRE","DICIEMBRE"}, E$2),
    _xlpm.colIni, MATCH(_xlpm.mesTxt, Maximos_TMAX!$1:$1, 0),
    _xlpm.fila, MATCH($A69, Maximos_TMAX!$A:$A, 0),
    _xlpm.val, INDEX(Maximos_TMAX!$A:$ZZ, _xlpm.fila, _xlpm.colIni),
    IF(_xlpm.val="", "", _xlpm.val)
  ),
"")</f>
        <v>35.799999999999997</v>
      </c>
      <c r="AV69" s="75">
        <f t="array" ref="AV6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MATCH($A69,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43364</v>
      </c>
      <c r="AW69" s="69" t="str">
        <f t="shared" ref="AW69:AW132" si="10">IF(OR(AT69="",AU69=""),"NA",IFERROR(AT69-AU69,"NA"))</f>
        <v>NA</v>
      </c>
    </row>
    <row r="70" spans="1:49" ht="14.25" customHeight="1" x14ac:dyDescent="0.2">
      <c r="A70" s="64">
        <v>29030050</v>
      </c>
      <c r="B70" s="70" t="s">
        <v>170</v>
      </c>
      <c r="C70" s="70" t="s">
        <v>125</v>
      </c>
      <c r="D70" s="99">
        <v>-75.161833329999993</v>
      </c>
      <c r="E70" s="99">
        <v>10.404111110000001</v>
      </c>
      <c r="F70" s="64">
        <v>20</v>
      </c>
      <c r="G70" s="62">
        <v>13</v>
      </c>
      <c r="H70" s="62">
        <v>13647</v>
      </c>
      <c r="I70" s="72" t="s">
        <v>34</v>
      </c>
      <c r="J70" s="72" t="s">
        <v>170</v>
      </c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7">
        <f t="shared" si="6"/>
        <v>0</v>
      </c>
      <c r="AQ70" s="68" t="str">
        <f t="shared" si="7"/>
        <v/>
      </c>
      <c r="AR70" s="68" t="str">
        <f>IFERROR(VLOOKUP(A70,Climatologia_TMAX!A:U,9+$E$2,FALSE),"")</f>
        <v/>
      </c>
      <c r="AS70" s="68" t="str">
        <f t="shared" si="8"/>
        <v/>
      </c>
      <c r="AT70" s="74" t="str">
        <f t="shared" si="9"/>
        <v/>
      </c>
      <c r="AU70" s="74" t="str">
        <f t="array" ref="AU70">IFERROR(
  _xlfn.LET(
    _xlpm.mesTxt, INDEX({"ENERO","FEBRERO","MARZO","ABRIL","MAYO","JUNIO","JULIO","AGOSTO","SEPTIEMBRE","OCTUBRE","NOVIEMBRE","DICIEMBRE"}, E$2),
    _xlpm.colIni, MATCH(_xlpm.mesTxt, Maximos_TMAX!$1:$1, 0),
    _xlpm.fila, MATCH($A70, Maximos_TMAX!$A:$A, 0),
    _xlpm.val, INDEX(Maximos_TMAX!$A:$ZZ, _xlpm.fila, _xlpm.colIni),
    IF(_xlpm.val="", "", _xlpm.val)
  ),
"")</f>
        <v/>
      </c>
      <c r="AV70" s="75" t="str">
        <f t="array" ref="AV7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MATCH($A70,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70" s="69" t="str">
        <f t="shared" si="10"/>
        <v>NA</v>
      </c>
    </row>
    <row r="71" spans="1:49" ht="14.25" customHeight="1" x14ac:dyDescent="0.2">
      <c r="A71" s="64">
        <v>12030010</v>
      </c>
      <c r="B71" s="70" t="s">
        <v>171</v>
      </c>
      <c r="C71" s="70" t="s">
        <v>125</v>
      </c>
      <c r="D71" s="99">
        <v>-76.533055559999994</v>
      </c>
      <c r="E71" s="99">
        <v>8.7552222220000004</v>
      </c>
      <c r="F71" s="64">
        <v>4</v>
      </c>
      <c r="G71" s="62">
        <v>5</v>
      </c>
      <c r="H71" s="62">
        <v>5659</v>
      </c>
      <c r="I71" s="72" t="s">
        <v>57</v>
      </c>
      <c r="J71" s="72" t="s">
        <v>172</v>
      </c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7">
        <f t="shared" si="6"/>
        <v>0</v>
      </c>
      <c r="AQ71" s="68" t="str">
        <f t="shared" si="7"/>
        <v/>
      </c>
      <c r="AR71" s="68" t="str">
        <f>IFERROR(VLOOKUP(A71,Climatologia_TMAX!A:U,9+$E$2,FALSE),"")</f>
        <v/>
      </c>
      <c r="AS71" s="68" t="str">
        <f t="shared" si="8"/>
        <v/>
      </c>
      <c r="AT71" s="74" t="str">
        <f t="shared" si="9"/>
        <v/>
      </c>
      <c r="AU71" s="74" t="str">
        <f t="array" ref="AU71">IFERROR(
  _xlfn.LET(
    _xlpm.mesTxt, INDEX({"ENERO","FEBRERO","MARZO","ABRIL","MAYO","JUNIO","JULIO","AGOSTO","SEPTIEMBRE","OCTUBRE","NOVIEMBRE","DICIEMBRE"}, E$2),
    _xlpm.colIni, MATCH(_xlpm.mesTxt, Maximos_TMAX!$1:$1, 0),
    _xlpm.fila, MATCH($A71, Maximos_TMAX!$A:$A, 0),
    _xlpm.val, INDEX(Maximos_TMAX!$A:$ZZ, _xlpm.fila, _xlpm.colIni),
    IF(_xlpm.val="", "", _xlpm.val)
  ),
"")</f>
        <v/>
      </c>
      <c r="AV71" s="75" t="str">
        <f t="array" ref="AV7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MATCH($A71,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71" s="69" t="str">
        <f t="shared" si="10"/>
        <v>NA</v>
      </c>
    </row>
    <row r="72" spans="1:49" ht="14.25" customHeight="1" x14ac:dyDescent="0.2">
      <c r="A72" s="64">
        <v>29035110</v>
      </c>
      <c r="B72" s="70" t="s">
        <v>173</v>
      </c>
      <c r="C72" s="70" t="s">
        <v>125</v>
      </c>
      <c r="D72" s="99">
        <v>-75.258611110000004</v>
      </c>
      <c r="E72" s="99">
        <v>10.04316667</v>
      </c>
      <c r="F72" s="64">
        <v>20</v>
      </c>
      <c r="G72" s="62">
        <v>13</v>
      </c>
      <c r="H72" s="62">
        <v>13442</v>
      </c>
      <c r="I72" s="72" t="s">
        <v>34</v>
      </c>
      <c r="J72" s="72" t="s">
        <v>157</v>
      </c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>
        <v>33.6</v>
      </c>
      <c r="V72" s="66">
        <v>35.200000000000003</v>
      </c>
      <c r="W72" s="66">
        <v>33.200000000000003</v>
      </c>
      <c r="X72" s="66">
        <v>34.6</v>
      </c>
      <c r="Y72" s="66">
        <v>34</v>
      </c>
      <c r="Z72" s="66">
        <v>35.200000000000003</v>
      </c>
      <c r="AA72" s="66">
        <v>40.4</v>
      </c>
      <c r="AB72" s="66">
        <v>37</v>
      </c>
      <c r="AC72" s="66">
        <v>32.4</v>
      </c>
      <c r="AD72" s="66">
        <v>35</v>
      </c>
      <c r="AE72" s="66">
        <v>33.4</v>
      </c>
      <c r="AF72" s="66">
        <v>35.6</v>
      </c>
      <c r="AG72" s="66">
        <v>35.200000000000003</v>
      </c>
      <c r="AH72" s="66">
        <v>34.799999999999997</v>
      </c>
      <c r="AI72" s="66">
        <v>33</v>
      </c>
      <c r="AJ72" s="66"/>
      <c r="AK72" s="66"/>
      <c r="AL72" s="66"/>
      <c r="AM72" s="66"/>
      <c r="AN72" s="66"/>
      <c r="AO72" s="66"/>
      <c r="AP72" s="67">
        <f t="shared" si="6"/>
        <v>15</v>
      </c>
      <c r="AQ72" s="68">
        <f t="shared" si="7"/>
        <v>34.840000000000003</v>
      </c>
      <c r="AR72" s="68">
        <f>IFERROR(VLOOKUP(A72,Climatologia_TMAX!A:U,9+$E$2,FALSE),"")</f>
        <v>32.969054004743647</v>
      </c>
      <c r="AS72" s="68">
        <f t="shared" si="8"/>
        <v>1.8709459952563563</v>
      </c>
      <c r="AT72" s="74">
        <f t="shared" si="9"/>
        <v>40.4</v>
      </c>
      <c r="AU72" s="74">
        <f t="array" ref="AU72">IFERROR(
  _xlfn.LET(
    _xlpm.mesTxt, INDEX({"ENERO","FEBRERO","MARZO","ABRIL","MAYO","JUNIO","JULIO","AGOSTO","SEPTIEMBRE","OCTUBRE","NOVIEMBRE","DICIEMBRE"}, E$2),
    _xlpm.colIni, MATCH(_xlpm.mesTxt, Maximos_TMAX!$1:$1, 0),
    _xlpm.fila, MATCH($A72, Maximos_TMAX!$A:$A, 0),
    _xlpm.val, INDEX(Maximos_TMAX!$A:$ZZ, _xlpm.fila, _xlpm.colIni),
    IF(_xlpm.val="", "", _xlpm.val)
  ),
"")</f>
        <v>37.799999999999997</v>
      </c>
      <c r="AV72" s="75">
        <f t="array" ref="AV7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41883</v>
      </c>
      <c r="AW72" s="69">
        <f t="shared" si="10"/>
        <v>2.6000000000000014</v>
      </c>
    </row>
    <row r="73" spans="1:49" ht="14.25" customHeight="1" x14ac:dyDescent="0.2">
      <c r="A73" s="64">
        <v>29040310</v>
      </c>
      <c r="B73" s="70" t="s">
        <v>174</v>
      </c>
      <c r="C73" s="70" t="s">
        <v>125</v>
      </c>
      <c r="D73" s="99">
        <v>-74.907966999999999</v>
      </c>
      <c r="E73" s="99">
        <v>10.268599999999999</v>
      </c>
      <c r="F73" s="64">
        <v>8</v>
      </c>
      <c r="G73" s="62">
        <v>8</v>
      </c>
      <c r="H73" s="62">
        <v>8770</v>
      </c>
      <c r="I73" s="72" t="s">
        <v>37</v>
      </c>
      <c r="J73" s="72" t="s">
        <v>175</v>
      </c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7">
        <f t="shared" si="6"/>
        <v>0</v>
      </c>
      <c r="AQ73" s="68" t="str">
        <f t="shared" si="7"/>
        <v/>
      </c>
      <c r="AR73" s="68" t="str">
        <f>IFERROR(VLOOKUP(A73,Climatologia_TMAX!A:U,9+$E$2,FALSE),"")</f>
        <v/>
      </c>
      <c r="AS73" s="68" t="str">
        <f t="shared" si="8"/>
        <v/>
      </c>
      <c r="AT73" s="74" t="str">
        <f t="shared" si="9"/>
        <v/>
      </c>
      <c r="AU73" s="74" t="str">
        <f t="array" ref="AU73">IFERROR(
  _xlfn.LET(
    _xlpm.mesTxt, INDEX({"ENERO","FEBRERO","MARZO","ABRIL","MAYO","JUNIO","JULIO","AGOSTO","SEPTIEMBRE","OCTUBRE","NOVIEMBRE","DICIEMBRE"}, E$2),
    _xlpm.colIni, MATCH(_xlpm.mesTxt, Maximos_TMAX!$1:$1, 0),
    _xlpm.fila, MATCH($A73, Maximos_TMAX!$A:$A, 0),
    _xlpm.val, INDEX(Maximos_TMAX!$A:$ZZ, _xlpm.fila, _xlpm.colIni),
    IF(_xlpm.val="", "", _xlpm.val)
  ),
"")</f>
        <v/>
      </c>
      <c r="AV73" s="75" t="str">
        <f t="array" ref="AV7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73" s="69" t="str">
        <f t="shared" si="10"/>
        <v>NA</v>
      </c>
    </row>
    <row r="74" spans="1:49" ht="14.25" customHeight="1" x14ac:dyDescent="0.2">
      <c r="A74" s="64">
        <v>29035000</v>
      </c>
      <c r="B74" s="70" t="s">
        <v>176</v>
      </c>
      <c r="C74" s="70" t="s">
        <v>125</v>
      </c>
      <c r="D74" s="99">
        <v>-75.278277779999996</v>
      </c>
      <c r="E74" s="99">
        <v>10.142583330000001</v>
      </c>
      <c r="F74" s="64">
        <v>10</v>
      </c>
      <c r="G74" s="62">
        <v>13</v>
      </c>
      <c r="H74" s="62">
        <v>13052</v>
      </c>
      <c r="I74" s="72" t="s">
        <v>34</v>
      </c>
      <c r="J74" s="72" t="s">
        <v>177</v>
      </c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7">
        <f t="shared" si="6"/>
        <v>0</v>
      </c>
      <c r="AQ74" s="68" t="str">
        <f t="shared" si="7"/>
        <v/>
      </c>
      <c r="AR74" s="68" t="str">
        <f>IFERROR(VLOOKUP(A74,Climatologia_TMAX!A:U,9+$E$2,FALSE),"")</f>
        <v/>
      </c>
      <c r="AS74" s="68" t="str">
        <f t="shared" si="8"/>
        <v/>
      </c>
      <c r="AT74" s="74" t="str">
        <f t="shared" si="9"/>
        <v/>
      </c>
      <c r="AU74" s="74">
        <f t="array" ref="AU74">IFERROR(
  _xlfn.LET(
    _xlpm.mesTxt, INDEX({"ENERO","FEBRERO","MARZO","ABRIL","MAYO","JUNIO","JULIO","AGOSTO","SEPTIEMBRE","OCTUBRE","NOVIEMBRE","DICIEMBRE"}, E$2),
    _xlpm.colIni, MATCH(_xlpm.mesTxt, Maximos_TMAX!$1:$1, 0),
    _xlpm.fila, MATCH($A74, Maximos_TMAX!$A:$A, 0),
    _xlpm.val, INDEX(Maximos_TMAX!$A:$ZZ, _xlpm.fila, _xlpm.colIni),
    IF(_xlpm.val="", "", _xlpm.val)
  ),
"")</f>
        <v>37</v>
      </c>
      <c r="AV74" s="75">
        <f t="array" ref="AV7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45928</v>
      </c>
      <c r="AW74" s="69" t="str">
        <f t="shared" si="10"/>
        <v>NA</v>
      </c>
    </row>
    <row r="75" spans="1:49" ht="14.25" customHeight="1" x14ac:dyDescent="0.2">
      <c r="A75" s="64">
        <v>13030010</v>
      </c>
      <c r="B75" s="70" t="s">
        <v>166</v>
      </c>
      <c r="C75" s="70" t="s">
        <v>125</v>
      </c>
      <c r="D75" s="99">
        <v>-76.053055560000004</v>
      </c>
      <c r="E75" s="99">
        <v>8.1866666670000008</v>
      </c>
      <c r="F75" s="64">
        <v>100</v>
      </c>
      <c r="G75" s="62">
        <v>23</v>
      </c>
      <c r="H75" s="62">
        <v>23807</v>
      </c>
      <c r="I75" s="72" t="s">
        <v>46</v>
      </c>
      <c r="J75" s="72" t="s">
        <v>166</v>
      </c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7">
        <f t="shared" si="6"/>
        <v>0</v>
      </c>
      <c r="AQ75" s="68" t="str">
        <f t="shared" si="7"/>
        <v/>
      </c>
      <c r="AR75" s="68" t="str">
        <f>IFERROR(VLOOKUP(A75,Climatologia_TMAX!A:U,9+$E$2,FALSE),"")</f>
        <v/>
      </c>
      <c r="AS75" s="68" t="str">
        <f t="shared" si="8"/>
        <v/>
      </c>
      <c r="AT75" s="74" t="str">
        <f t="shared" si="9"/>
        <v/>
      </c>
      <c r="AU75" s="74" t="str">
        <f t="array" ref="AU75">IFERROR(
  _xlfn.LET(
    _xlpm.mesTxt, INDEX({"ENERO","FEBRERO","MARZO","ABRIL","MAYO","JUNIO","JULIO","AGOSTO","SEPTIEMBRE","OCTUBRE","NOVIEMBRE","DICIEMBRE"}, E$2),
    _xlpm.colIni, MATCH(_xlpm.mesTxt, Maximos_TMAX!$1:$1, 0),
    _xlpm.fila, MATCH($A75, Maximos_TMAX!$A:$A, 0),
    _xlpm.val, INDEX(Maximos_TMAX!$A:$ZZ, _xlpm.fila, _xlpm.colIni),
    IF(_xlpm.val="", "", _xlpm.val)
  ),
"")</f>
        <v/>
      </c>
      <c r="AV75" s="75" t="str">
        <f t="array" ref="AV7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MATCH($A75,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75" s="69" t="str">
        <f t="shared" si="10"/>
        <v>NA</v>
      </c>
    </row>
    <row r="76" spans="1:49" ht="14.25" customHeight="1" x14ac:dyDescent="0.2">
      <c r="A76" s="64">
        <v>25025270</v>
      </c>
      <c r="B76" s="70" t="s">
        <v>178</v>
      </c>
      <c r="C76" s="70" t="s">
        <v>125</v>
      </c>
      <c r="D76" s="99">
        <v>-75.387500000000003</v>
      </c>
      <c r="E76" s="99">
        <v>9.3163888890000006</v>
      </c>
      <c r="F76" s="64">
        <v>160</v>
      </c>
      <c r="G76" s="62">
        <v>70</v>
      </c>
      <c r="H76" s="62">
        <v>70670</v>
      </c>
      <c r="I76" s="72" t="s">
        <v>126</v>
      </c>
      <c r="J76" s="72" t="s">
        <v>179</v>
      </c>
      <c r="K76" s="66">
        <v>33</v>
      </c>
      <c r="L76" s="66">
        <v>33.200000000000003</v>
      </c>
      <c r="M76" s="66">
        <v>34.200000000000003</v>
      </c>
      <c r="N76" s="66">
        <v>35</v>
      </c>
      <c r="O76" s="66">
        <v>35.4</v>
      </c>
      <c r="P76" s="66">
        <v>32.4</v>
      </c>
      <c r="Q76" s="66">
        <v>32.799999999999997</v>
      </c>
      <c r="R76" s="66">
        <v>35.4</v>
      </c>
      <c r="S76" s="66">
        <v>36.6</v>
      </c>
      <c r="T76" s="66">
        <v>35.200000000000003</v>
      </c>
      <c r="U76" s="66">
        <v>32.6</v>
      </c>
      <c r="V76" s="66">
        <v>35</v>
      </c>
      <c r="W76" s="66">
        <v>31.4</v>
      </c>
      <c r="X76" s="66">
        <v>33.200000000000003</v>
      </c>
      <c r="Y76" s="66">
        <v>34.4</v>
      </c>
      <c r="Z76" s="66">
        <v>31.6</v>
      </c>
      <c r="AA76" s="66">
        <v>36</v>
      </c>
      <c r="AB76" s="66">
        <v>35.4</v>
      </c>
      <c r="AC76" s="66">
        <v>28.6</v>
      </c>
      <c r="AD76" s="66">
        <v>32.799999999999997</v>
      </c>
      <c r="AE76" s="66">
        <v>30.8</v>
      </c>
      <c r="AF76" s="66">
        <v>34</v>
      </c>
      <c r="AG76" s="66">
        <v>34.200000000000003</v>
      </c>
      <c r="AH76" s="66">
        <v>33.6</v>
      </c>
      <c r="AI76" s="66">
        <v>33.799999999999997</v>
      </c>
      <c r="AJ76" s="66"/>
      <c r="AK76" s="66"/>
      <c r="AL76" s="66"/>
      <c r="AM76" s="66"/>
      <c r="AN76" s="66"/>
      <c r="AO76" s="66"/>
      <c r="AP76" s="67">
        <f t="shared" si="6"/>
        <v>25</v>
      </c>
      <c r="AQ76" s="68">
        <f t="shared" si="7"/>
        <v>33.623999999999995</v>
      </c>
      <c r="AR76" s="68">
        <f>IFERROR(VLOOKUP(A76,Climatologia_TMAX!A:U,9+$E$2,FALSE),"")</f>
        <v>31.452593153972469</v>
      </c>
      <c r="AS76" s="68">
        <f t="shared" si="8"/>
        <v>2.1714068460275264</v>
      </c>
      <c r="AT76" s="74">
        <f t="shared" si="9"/>
        <v>36.6</v>
      </c>
      <c r="AU76" s="74">
        <f t="array" ref="AU76">IFERROR(
  _xlfn.LET(
    _xlpm.mesTxt, INDEX({"ENERO","FEBRERO","MARZO","ABRIL","MAYO","JUNIO","JULIO","AGOSTO","SEPTIEMBRE","OCTUBRE","NOVIEMBRE","DICIEMBRE"}, E$2),
    _xlpm.colIni, MATCH(_xlpm.mesTxt, Maximos_TMAX!$1:$1, 0),
    _xlpm.fila, MATCH($A76, Maximos_TMAX!$A:$A, 0),
    _xlpm.val, INDEX(Maximos_TMAX!$A:$ZZ, _xlpm.fila, _xlpm.colIni),
    IF(_xlpm.val="", "", _xlpm.val)
  ),
"")</f>
        <v>36</v>
      </c>
      <c r="AV76" s="75">
        <f t="array" ref="AV7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45175</v>
      </c>
      <c r="AW76" s="69">
        <f t="shared" si="10"/>
        <v>0.60000000000000142</v>
      </c>
    </row>
    <row r="77" spans="1:49" ht="14.25" customHeight="1" x14ac:dyDescent="0.2">
      <c r="A77" s="64">
        <v>33055010</v>
      </c>
      <c r="B77" s="70" t="s">
        <v>180</v>
      </c>
      <c r="C77" s="70" t="s">
        <v>181</v>
      </c>
      <c r="D77" s="99">
        <v>-69.812306000000007</v>
      </c>
      <c r="E77" s="99">
        <v>4.4948059999999996</v>
      </c>
      <c r="F77" s="64">
        <v>158</v>
      </c>
      <c r="G77" s="62">
        <v>99</v>
      </c>
      <c r="H77" s="62">
        <v>99773</v>
      </c>
      <c r="I77" s="72" t="s">
        <v>92</v>
      </c>
      <c r="J77" s="72" t="s">
        <v>180</v>
      </c>
      <c r="K77" s="66">
        <v>34.200000000000003</v>
      </c>
      <c r="L77" s="66">
        <v>30</v>
      </c>
      <c r="M77" s="66">
        <v>32.6</v>
      </c>
      <c r="N77" s="66">
        <v>31.8</v>
      </c>
      <c r="O77" s="66">
        <v>34</v>
      </c>
      <c r="P77" s="66">
        <v>31.4</v>
      </c>
      <c r="Q77" s="66">
        <v>32.200000000000003</v>
      </c>
      <c r="R77" s="66">
        <v>32</v>
      </c>
      <c r="S77" s="66">
        <v>33.200000000000003</v>
      </c>
      <c r="T77" s="109">
        <v>25.4</v>
      </c>
      <c r="U77" s="66"/>
      <c r="V77" s="66">
        <v>33</v>
      </c>
      <c r="W77" s="66">
        <v>29.8</v>
      </c>
      <c r="X77" s="66">
        <v>33.4</v>
      </c>
      <c r="Y77" s="66">
        <v>26.8</v>
      </c>
      <c r="Z77" s="66">
        <v>30.6</v>
      </c>
      <c r="AA77" s="66">
        <v>33.200000000000003</v>
      </c>
      <c r="AB77" s="66">
        <v>33.200000000000003</v>
      </c>
      <c r="AC77" s="66">
        <v>32.799999999999997</v>
      </c>
      <c r="AD77" s="66">
        <v>33</v>
      </c>
      <c r="AE77" s="66">
        <v>34.799999999999997</v>
      </c>
      <c r="AF77" s="66">
        <v>35.4</v>
      </c>
      <c r="AG77" s="66">
        <v>33.799999999999997</v>
      </c>
      <c r="AH77" s="66">
        <v>30</v>
      </c>
      <c r="AI77" s="66">
        <v>33.200000000000003</v>
      </c>
      <c r="AJ77" s="66"/>
      <c r="AK77" s="66"/>
      <c r="AL77" s="66"/>
      <c r="AM77" s="66"/>
      <c r="AN77" s="66"/>
      <c r="AO77" s="66"/>
      <c r="AP77" s="67">
        <f t="shared" si="6"/>
        <v>24</v>
      </c>
      <c r="AQ77" s="68">
        <f t="shared" si="7"/>
        <v>32.074999999999996</v>
      </c>
      <c r="AR77" s="68">
        <f>IFERROR(VLOOKUP(A77,Climatologia_TMAX!A:U,9+$E$2,FALSE),"")</f>
        <v>31.66925925925926</v>
      </c>
      <c r="AS77" s="68">
        <f t="shared" si="8"/>
        <v>0.40574074074073607</v>
      </c>
      <c r="AT77" s="74">
        <f t="shared" si="9"/>
        <v>35.4</v>
      </c>
      <c r="AU77" s="74">
        <f t="array" ref="AU77">IFERROR(
  _xlfn.LET(
    _xlpm.mesTxt, INDEX({"ENERO","FEBRERO","MARZO","ABRIL","MAYO","JUNIO","JULIO","AGOSTO","SEPTIEMBRE","OCTUBRE","NOVIEMBRE","DICIEMBRE"}, E$2),
    _xlpm.colIni, MATCH(_xlpm.mesTxt, Maximos_TMAX!$1:$1, 0),
    _xlpm.fila, MATCH($A77, Maximos_TMAX!$A:$A, 0),
    _xlpm.val, INDEX(Maximos_TMAX!$A:$ZZ, _xlpm.fila, _xlpm.colIni),
    IF(_xlpm.val="", "", _xlpm.val)
  ),
"")</f>
        <v>36.6</v>
      </c>
      <c r="AV77" s="75">
        <f t="array" ref="AV7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77" s="69">
        <f t="shared" si="10"/>
        <v>-1.2000000000000028</v>
      </c>
    </row>
    <row r="78" spans="1:49" ht="14.25" customHeight="1" x14ac:dyDescent="0.2">
      <c r="A78" s="64">
        <v>35055010</v>
      </c>
      <c r="B78" s="70" t="s">
        <v>182</v>
      </c>
      <c r="C78" s="70" t="s">
        <v>181</v>
      </c>
      <c r="D78" s="99">
        <v>-73.301305560000003</v>
      </c>
      <c r="E78" s="99">
        <v>4.376972222</v>
      </c>
      <c r="F78" s="64">
        <v>280</v>
      </c>
      <c r="G78" s="62">
        <v>25</v>
      </c>
      <c r="H78" s="62">
        <v>25530</v>
      </c>
      <c r="I78" s="72" t="s">
        <v>73</v>
      </c>
      <c r="J78" s="72" t="s">
        <v>183</v>
      </c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7">
        <f t="shared" si="6"/>
        <v>0</v>
      </c>
      <c r="AQ78" s="68" t="str">
        <f t="shared" si="7"/>
        <v/>
      </c>
      <c r="AR78" s="68">
        <f>IFERROR(VLOOKUP(A78,Climatologia_TMAX!A:U,9+$E$2,FALSE),"")</f>
        <v>30.96170901576075</v>
      </c>
      <c r="AS78" s="68" t="str">
        <f t="shared" si="8"/>
        <v/>
      </c>
      <c r="AT78" s="74" t="str">
        <f t="shared" si="9"/>
        <v/>
      </c>
      <c r="AU78" s="74" t="str">
        <f t="array" ref="AU78">IFERROR(
  _xlfn.LET(
    _xlpm.mesTxt, INDEX({"ENERO","FEBRERO","MARZO","ABRIL","MAYO","JUNIO","JULIO","AGOSTO","SEPTIEMBRE","OCTUBRE","NOVIEMBRE","DICIEMBRE"}, E$2),
    _xlpm.colIni, MATCH(_xlpm.mesTxt, Maximos_TMAX!$1:$1, 0),
    _xlpm.fila, MATCH($A78, Maximos_TMAX!$A:$A, 0),
    _xlpm.val, INDEX(Maximos_TMAX!$A:$ZZ, _xlpm.fila, _xlpm.colIni),
    IF(_xlpm.val="", "", _xlpm.val)
  ),
"")</f>
        <v/>
      </c>
      <c r="AV78" s="75" t="str">
        <f t="array" ref="AV7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MATCH($A78,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78" s="69" t="str">
        <f t="shared" si="10"/>
        <v>NA</v>
      </c>
    </row>
    <row r="79" spans="1:49" ht="14.25" customHeight="1" x14ac:dyDescent="0.2">
      <c r="A79" s="64">
        <v>31015010</v>
      </c>
      <c r="B79" s="70" t="s">
        <v>184</v>
      </c>
      <c r="C79" s="70" t="s">
        <v>181</v>
      </c>
      <c r="D79" s="99">
        <v>-72.639860999999996</v>
      </c>
      <c r="E79" s="99">
        <v>2.372592</v>
      </c>
      <c r="F79" s="64">
        <v>216</v>
      </c>
      <c r="G79" s="62">
        <v>95</v>
      </c>
      <c r="H79" s="62">
        <v>95025</v>
      </c>
      <c r="I79" s="72" t="s">
        <v>185</v>
      </c>
      <c r="J79" s="72" t="s">
        <v>186</v>
      </c>
      <c r="K79" s="66">
        <v>33.200000000000003</v>
      </c>
      <c r="L79" s="66">
        <v>32.4</v>
      </c>
      <c r="M79" s="66">
        <v>33</v>
      </c>
      <c r="N79" s="66">
        <v>32.200000000000003</v>
      </c>
      <c r="O79" s="66">
        <v>32.799999999999997</v>
      </c>
      <c r="P79" s="66">
        <v>33.200000000000003</v>
      </c>
      <c r="Q79" s="66">
        <v>32.6</v>
      </c>
      <c r="R79" s="66">
        <v>33</v>
      </c>
      <c r="S79" s="66">
        <v>31.8</v>
      </c>
      <c r="T79" s="66">
        <v>31.8</v>
      </c>
      <c r="U79" s="66">
        <v>32.200000000000003</v>
      </c>
      <c r="V79" s="66">
        <v>31.8</v>
      </c>
      <c r="W79" s="66">
        <v>30.8</v>
      </c>
      <c r="X79" s="66">
        <v>30.4</v>
      </c>
      <c r="Y79" s="66">
        <v>31.4</v>
      </c>
      <c r="Z79" s="66">
        <v>30.9</v>
      </c>
      <c r="AA79" s="66">
        <v>31.8</v>
      </c>
      <c r="AB79" s="66">
        <v>29.8</v>
      </c>
      <c r="AC79" s="66">
        <v>29.2</v>
      </c>
      <c r="AD79" s="66">
        <v>33.6</v>
      </c>
      <c r="AE79" s="66">
        <v>33.4</v>
      </c>
      <c r="AF79" s="66">
        <v>33.799999999999997</v>
      </c>
      <c r="AG79" s="66">
        <v>31.6</v>
      </c>
      <c r="AH79" s="66">
        <v>32</v>
      </c>
      <c r="AI79" s="66">
        <v>31.2</v>
      </c>
      <c r="AJ79" s="66"/>
      <c r="AK79" s="66"/>
      <c r="AL79" s="66"/>
      <c r="AM79" s="66"/>
      <c r="AN79" s="66"/>
      <c r="AO79" s="66"/>
      <c r="AP79" s="67">
        <f t="shared" si="6"/>
        <v>25</v>
      </c>
      <c r="AQ79" s="68">
        <f t="shared" si="7"/>
        <v>31.995999999999999</v>
      </c>
      <c r="AR79" s="68">
        <f>IFERROR(VLOOKUP(A79,Climatologia_TMAX!A:U,9+$E$2,FALSE),"")</f>
        <v>31.542409364140131</v>
      </c>
      <c r="AS79" s="68">
        <f t="shared" si="8"/>
        <v>0.45359063585986803</v>
      </c>
      <c r="AT79" s="74">
        <f t="shared" si="9"/>
        <v>33.799999999999997</v>
      </c>
      <c r="AU79" s="74">
        <f t="array" ref="AU79">IFERROR(
  _xlfn.LET(
    _xlpm.mesTxt, INDEX({"ENERO","FEBRERO","MARZO","ABRIL","MAYO","JUNIO","JULIO","AGOSTO","SEPTIEMBRE","OCTUBRE","NOVIEMBRE","DICIEMBRE"}, E$2),
    _xlpm.colIni, MATCH(_xlpm.mesTxt, Maximos_TMAX!$1:$1, 0),
    _xlpm.fila, MATCH($A79, Maximos_TMAX!$A:$A, 0),
    _xlpm.val, INDEX(Maximos_TMAX!$A:$ZZ, _xlpm.fila, _xlpm.colIni),
    IF(_xlpm.val="", "", _xlpm.val)
  ),
"")</f>
        <v>35</v>
      </c>
      <c r="AV79" s="75">
        <f t="array" ref="AV7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MATCH($A79,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36067</v>
      </c>
      <c r="AW79" s="69">
        <f t="shared" si="10"/>
        <v>-1.2000000000000028</v>
      </c>
    </row>
    <row r="80" spans="1:49" ht="14.25" customHeight="1" x14ac:dyDescent="0.2">
      <c r="A80" s="64">
        <v>35105050</v>
      </c>
      <c r="B80" s="70" t="s">
        <v>187</v>
      </c>
      <c r="C80" s="70" t="s">
        <v>181</v>
      </c>
      <c r="D80" s="99">
        <v>-72.953639999999993</v>
      </c>
      <c r="E80" s="99">
        <v>4.4686500000000002</v>
      </c>
      <c r="F80" s="64">
        <v>199</v>
      </c>
      <c r="G80" s="62">
        <v>50</v>
      </c>
      <c r="H80" s="62">
        <v>50110</v>
      </c>
      <c r="I80" s="72" t="s">
        <v>95</v>
      </c>
      <c r="J80" s="72" t="s">
        <v>188</v>
      </c>
      <c r="K80" s="66">
        <v>33.4</v>
      </c>
      <c r="L80" s="66">
        <v>32</v>
      </c>
      <c r="M80" s="66">
        <v>33.200000000000003</v>
      </c>
      <c r="N80" s="66"/>
      <c r="O80" s="66">
        <v>32.6</v>
      </c>
      <c r="P80" s="66">
        <v>33</v>
      </c>
      <c r="Q80" s="66">
        <v>31.2</v>
      </c>
      <c r="R80" s="66">
        <v>32.4</v>
      </c>
      <c r="S80" s="66">
        <v>32</v>
      </c>
      <c r="T80" s="66">
        <v>29</v>
      </c>
      <c r="U80" s="66">
        <v>32.200000000000003</v>
      </c>
      <c r="V80" s="66">
        <v>34</v>
      </c>
      <c r="W80" s="66">
        <v>33.200000000000003</v>
      </c>
      <c r="X80" s="66">
        <v>33.4</v>
      </c>
      <c r="Y80" s="66">
        <v>32</v>
      </c>
      <c r="Z80" s="66">
        <v>31.6</v>
      </c>
      <c r="AA80" s="66">
        <v>32.6</v>
      </c>
      <c r="AB80" s="66">
        <v>30.4</v>
      </c>
      <c r="AC80" s="66">
        <v>32.4</v>
      </c>
      <c r="AD80" s="66">
        <v>34.4</v>
      </c>
      <c r="AE80" s="66">
        <v>34.200000000000003</v>
      </c>
      <c r="AF80" s="66">
        <v>35.200000000000003</v>
      </c>
      <c r="AG80" s="66">
        <v>34.6</v>
      </c>
      <c r="AH80" s="66">
        <v>27.2</v>
      </c>
      <c r="AI80" s="66">
        <v>34.4</v>
      </c>
      <c r="AJ80" s="66"/>
      <c r="AK80" s="66"/>
      <c r="AL80" s="66"/>
      <c r="AM80" s="66"/>
      <c r="AN80" s="66"/>
      <c r="AO80" s="66"/>
      <c r="AP80" s="67">
        <f t="shared" si="6"/>
        <v>24</v>
      </c>
      <c r="AQ80" s="68">
        <f t="shared" si="7"/>
        <v>32.524999999999999</v>
      </c>
      <c r="AR80" s="68">
        <f>IFERROR(VLOOKUP(A80,Climatologia_TMAX!A:U,9+$E$2,FALSE),"")</f>
        <v>31.501529678282552</v>
      </c>
      <c r="AS80" s="68">
        <f t="shared" si="8"/>
        <v>1.023470321717447</v>
      </c>
      <c r="AT80" s="74">
        <f t="shared" si="9"/>
        <v>35.200000000000003</v>
      </c>
      <c r="AU80" s="74">
        <f t="array" ref="AU80">IFERROR(
  _xlfn.LET(
    _xlpm.mesTxt, INDEX({"ENERO","FEBRERO","MARZO","ABRIL","MAYO","JUNIO","JULIO","AGOSTO","SEPTIEMBRE","OCTUBRE","NOVIEMBRE","DICIEMBRE"}, E$2),
    _xlpm.colIni, MATCH(_xlpm.mesTxt, Maximos_TMAX!$1:$1, 0),
    _xlpm.fila, MATCH($A80, Maximos_TMAX!$A:$A, 0),
    _xlpm.val, INDEX(Maximos_TMAX!$A:$ZZ, _xlpm.fila, _xlpm.colIni),
    IF(_xlpm.val="", "", _xlpm.val)
  ),
"")</f>
        <v>35.4</v>
      </c>
      <c r="AV80" s="75">
        <f t="array" ref="AV8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34595</v>
      </c>
      <c r="AW80" s="69">
        <f t="shared" si="10"/>
        <v>-0.19999999999999574</v>
      </c>
    </row>
    <row r="81" spans="1:49" ht="14.25" customHeight="1" x14ac:dyDescent="0.2">
      <c r="A81" s="64">
        <v>35045020</v>
      </c>
      <c r="B81" s="70" t="s">
        <v>189</v>
      </c>
      <c r="C81" s="70" t="s">
        <v>181</v>
      </c>
      <c r="D81" s="99">
        <v>-73.357500000000002</v>
      </c>
      <c r="E81" s="99">
        <v>4.300444444</v>
      </c>
      <c r="F81" s="64">
        <v>310</v>
      </c>
      <c r="G81" s="62">
        <v>50</v>
      </c>
      <c r="H81" s="62">
        <v>50226</v>
      </c>
      <c r="I81" s="72" t="s">
        <v>95</v>
      </c>
      <c r="J81" s="72" t="s">
        <v>190</v>
      </c>
      <c r="K81" s="66">
        <v>33.200000000000003</v>
      </c>
      <c r="L81" s="66">
        <v>31.8</v>
      </c>
      <c r="M81" s="66">
        <v>33</v>
      </c>
      <c r="N81" s="66">
        <v>32.799999999999997</v>
      </c>
      <c r="O81" s="66">
        <v>32</v>
      </c>
      <c r="P81" s="66">
        <v>33.200000000000003</v>
      </c>
      <c r="Q81" s="66">
        <v>30</v>
      </c>
      <c r="R81" s="66">
        <v>31.6</v>
      </c>
      <c r="S81" s="66">
        <v>32.6</v>
      </c>
      <c r="T81" s="66">
        <v>30.2</v>
      </c>
      <c r="U81" s="66">
        <v>32.4</v>
      </c>
      <c r="V81" s="66">
        <v>32.6</v>
      </c>
      <c r="W81" s="66">
        <v>32.4</v>
      </c>
      <c r="X81" s="66">
        <v>32.799999999999997</v>
      </c>
      <c r="Y81" s="66">
        <v>32.4</v>
      </c>
      <c r="Z81" s="66">
        <v>31.8</v>
      </c>
      <c r="AA81" s="66">
        <v>32</v>
      </c>
      <c r="AB81" s="66">
        <v>28.4</v>
      </c>
      <c r="AC81" s="66">
        <v>31.6</v>
      </c>
      <c r="AD81" s="66">
        <v>33.4</v>
      </c>
      <c r="AE81" s="66">
        <v>31.8</v>
      </c>
      <c r="AF81" s="66">
        <v>34.799999999999997</v>
      </c>
      <c r="AG81" s="66">
        <v>34.200000000000003</v>
      </c>
      <c r="AH81" s="66">
        <v>28.2</v>
      </c>
      <c r="AI81" s="66">
        <v>31.8</v>
      </c>
      <c r="AJ81" s="66"/>
      <c r="AK81" s="66"/>
      <c r="AL81" s="66"/>
      <c r="AM81" s="66"/>
      <c r="AN81" s="66"/>
      <c r="AO81" s="66"/>
      <c r="AP81" s="67">
        <f t="shared" si="6"/>
        <v>25</v>
      </c>
      <c r="AQ81" s="68">
        <f t="shared" si="7"/>
        <v>32.039999999999992</v>
      </c>
      <c r="AR81" s="68">
        <f>IFERROR(VLOOKUP(A81,Climatologia_TMAX!A:U,9+$E$2,FALSE),"")</f>
        <v>31.10612903516844</v>
      </c>
      <c r="AS81" s="68">
        <f t="shared" si="8"/>
        <v>0.93387096483155219</v>
      </c>
      <c r="AT81" s="74">
        <f t="shared" si="9"/>
        <v>34.799999999999997</v>
      </c>
      <c r="AU81" s="74">
        <f t="array" ref="AU81">IFERROR(
  _xlfn.LET(
    _xlpm.mesTxt, INDEX({"ENERO","FEBRERO","MARZO","ABRIL","MAYO","JUNIO","JULIO","AGOSTO","SEPTIEMBRE","OCTUBRE","NOVIEMBRE","DICIEMBRE"}, E$2),
    _xlpm.colIni, MATCH(_xlpm.mesTxt, Maximos_TMAX!$1:$1, 0),
    _xlpm.fila, MATCH($A81, Maximos_TMAX!$A:$A, 0),
    _xlpm.val, INDEX(Maximos_TMAX!$A:$ZZ, _xlpm.fila, _xlpm.colIni),
    IF(_xlpm.val="", "", _xlpm.val)
  ),
"")</f>
        <v>35</v>
      </c>
      <c r="AV81" s="75">
        <f t="array" ref="AV8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30572</v>
      </c>
      <c r="AW81" s="69">
        <f t="shared" si="10"/>
        <v>-0.20000000000000284</v>
      </c>
    </row>
    <row r="82" spans="1:49" ht="14.25" customHeight="1" x14ac:dyDescent="0.2">
      <c r="A82" s="64">
        <v>35125010</v>
      </c>
      <c r="B82" s="70" t="s">
        <v>191</v>
      </c>
      <c r="C82" s="70" t="s">
        <v>181</v>
      </c>
      <c r="D82" s="99">
        <v>-72.227063799999996</v>
      </c>
      <c r="E82" s="99">
        <v>4.3698889000000003</v>
      </c>
      <c r="F82" s="64">
        <v>178</v>
      </c>
      <c r="G82" s="62">
        <v>50</v>
      </c>
      <c r="H82" s="62">
        <v>50573</v>
      </c>
      <c r="I82" s="72" t="s">
        <v>95</v>
      </c>
      <c r="J82" s="72" t="s">
        <v>192</v>
      </c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7">
        <f t="shared" si="6"/>
        <v>0</v>
      </c>
      <c r="AQ82" s="68" t="str">
        <f t="shared" si="7"/>
        <v/>
      </c>
      <c r="AR82" s="68" t="str">
        <f>IFERROR(VLOOKUP(A82,Climatologia_TMAX!A:U,9+$E$2,FALSE),"")</f>
        <v/>
      </c>
      <c r="AS82" s="68" t="str">
        <f t="shared" si="8"/>
        <v/>
      </c>
      <c r="AT82" s="74" t="str">
        <f t="shared" si="9"/>
        <v/>
      </c>
      <c r="AU82" s="74">
        <f t="array" ref="AU82">IFERROR(
  _xlfn.LET(
    _xlpm.mesTxt, INDEX({"ENERO","FEBRERO","MARZO","ABRIL","MAYO","JUNIO","JULIO","AGOSTO","SEPTIEMBRE","OCTUBRE","NOVIEMBRE","DICIEMBRE"}, E$2),
    _xlpm.colIni, MATCH(_xlpm.mesTxt, Maximos_TMAX!$1:$1, 0),
    _xlpm.fila, MATCH($A82, Maximos_TMAX!$A:$A, 0),
    _xlpm.val, INDEX(Maximos_TMAX!$A:$ZZ, _xlpm.fila, _xlpm.colIni),
    IF(_xlpm.val="", "", _xlpm.val)
  ),
"")</f>
        <v>37.200000000000003</v>
      </c>
      <c r="AV82" s="75">
        <f t="array" ref="AV8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42269</v>
      </c>
      <c r="AW82" s="69" t="str">
        <f t="shared" si="10"/>
        <v>NA</v>
      </c>
    </row>
    <row r="83" spans="1:49" ht="14.25" customHeight="1" x14ac:dyDescent="0.2">
      <c r="A83" s="64">
        <v>35095110</v>
      </c>
      <c r="B83" s="70" t="s">
        <v>193</v>
      </c>
      <c r="C83" s="70" t="s">
        <v>181</v>
      </c>
      <c r="D83" s="99">
        <v>-72.915458000000001</v>
      </c>
      <c r="E83" s="99">
        <v>4.65144</v>
      </c>
      <c r="F83" s="64">
        <v>345</v>
      </c>
      <c r="G83" s="62">
        <v>85</v>
      </c>
      <c r="H83" s="62">
        <v>85440</v>
      </c>
      <c r="I83" s="72" t="s">
        <v>194</v>
      </c>
      <c r="J83" s="72" t="s">
        <v>195</v>
      </c>
      <c r="K83" s="66">
        <v>34.6</v>
      </c>
      <c r="L83" s="66">
        <v>34.200000000000003</v>
      </c>
      <c r="M83" s="66">
        <v>34</v>
      </c>
      <c r="N83" s="66">
        <v>32.4</v>
      </c>
      <c r="O83" s="66">
        <v>32.200000000000003</v>
      </c>
      <c r="P83" s="66">
        <v>33.200000000000003</v>
      </c>
      <c r="Q83" s="66">
        <v>32.200000000000003</v>
      </c>
      <c r="R83" s="66">
        <v>32.4</v>
      </c>
      <c r="S83" s="66">
        <v>30.2</v>
      </c>
      <c r="T83" s="66">
        <v>30.2</v>
      </c>
      <c r="U83" s="66">
        <v>34</v>
      </c>
      <c r="V83" s="66">
        <v>33.200000000000003</v>
      </c>
      <c r="W83" s="66">
        <v>30</v>
      </c>
      <c r="X83" s="66">
        <v>33.799999999999997</v>
      </c>
      <c r="Y83" s="66">
        <v>31.8</v>
      </c>
      <c r="Z83" s="66">
        <v>32.4</v>
      </c>
      <c r="AA83" s="66">
        <v>32.799999999999997</v>
      </c>
      <c r="AB83" s="66">
        <v>31.6</v>
      </c>
      <c r="AC83" s="66">
        <v>31.4</v>
      </c>
      <c r="AD83" s="66">
        <v>34.4</v>
      </c>
      <c r="AE83" s="66">
        <v>34.200000000000003</v>
      </c>
      <c r="AF83" s="66">
        <v>35</v>
      </c>
      <c r="AG83" s="66">
        <v>34.200000000000003</v>
      </c>
      <c r="AH83" s="66">
        <v>30.2</v>
      </c>
      <c r="AI83" s="66">
        <v>32.4</v>
      </c>
      <c r="AJ83" s="66"/>
      <c r="AK83" s="66"/>
      <c r="AL83" s="66"/>
      <c r="AM83" s="66"/>
      <c r="AN83" s="66"/>
      <c r="AO83" s="66"/>
      <c r="AP83" s="67">
        <f t="shared" si="6"/>
        <v>25</v>
      </c>
      <c r="AQ83" s="68">
        <f t="shared" si="7"/>
        <v>32.68</v>
      </c>
      <c r="AR83" s="68">
        <f>IFERROR(VLOOKUP(A83,Climatologia_TMAX!A:U,9+$E$2,FALSE),"")</f>
        <v>31.067557033171731</v>
      </c>
      <c r="AS83" s="68">
        <f t="shared" si="8"/>
        <v>1.6124429668282687</v>
      </c>
      <c r="AT83" s="74">
        <f t="shared" si="9"/>
        <v>35</v>
      </c>
      <c r="AU83" s="74" t="str">
        <f t="array" ref="AU83">IFERROR(
  _xlfn.LET(
    _xlpm.mesTxt, INDEX({"ENERO","FEBRERO","MARZO","ABRIL","MAYO","JUNIO","JULIO","AGOSTO","SEPTIEMBRE","OCTUBRE","NOVIEMBRE","DICIEMBRE"}, E$2),
    _xlpm.colIni, MATCH(_xlpm.mesTxt, Maximos_TMAX!$1:$1, 0),
    _xlpm.fila, MATCH($A83, Maximos_TMAX!$A:$A, 0),
    _xlpm.val, INDEX(Maximos_TMAX!$A:$ZZ, _xlpm.fila, _xlpm.colIni),
    IF(_xlpm.val="", "", _xlpm.val)
  ),
"")</f>
        <v/>
      </c>
      <c r="AV83" s="75" t="str">
        <f t="array" ref="AV8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83" s="69" t="str">
        <f t="shared" si="10"/>
        <v>NA</v>
      </c>
    </row>
    <row r="84" spans="1:49" ht="14.25" customHeight="1" x14ac:dyDescent="0.2">
      <c r="A84" s="64">
        <v>32075040</v>
      </c>
      <c r="B84" s="70" t="s">
        <v>196</v>
      </c>
      <c r="C84" s="70" t="s">
        <v>181</v>
      </c>
      <c r="D84" s="99">
        <v>-73.716027780000005</v>
      </c>
      <c r="E84" s="99">
        <v>3.5163333329999999</v>
      </c>
      <c r="F84" s="64">
        <v>360</v>
      </c>
      <c r="G84" s="62">
        <v>50</v>
      </c>
      <c r="H84" s="62">
        <v>50313</v>
      </c>
      <c r="I84" s="72" t="s">
        <v>95</v>
      </c>
      <c r="J84" s="72" t="s">
        <v>197</v>
      </c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7">
        <f t="shared" si="6"/>
        <v>0</v>
      </c>
      <c r="AQ84" s="68" t="str">
        <f t="shared" si="7"/>
        <v/>
      </c>
      <c r="AR84" s="68">
        <f>IFERROR(VLOOKUP(A84,Climatologia_TMAX!A:U,9+$E$2,FALSE),"")</f>
        <v>31.130643946570672</v>
      </c>
      <c r="AS84" s="68" t="str">
        <f t="shared" si="8"/>
        <v/>
      </c>
      <c r="AT84" s="74" t="str">
        <f t="shared" si="9"/>
        <v/>
      </c>
      <c r="AU84" s="74" t="str">
        <f t="array" ref="AU84">IFERROR(
  _xlfn.LET(
    _xlpm.mesTxt, INDEX({"ENERO","FEBRERO","MARZO","ABRIL","MAYO","JUNIO","JULIO","AGOSTO","SEPTIEMBRE","OCTUBRE","NOVIEMBRE","DICIEMBRE"}, E$2),
    _xlpm.colIni, MATCH(_xlpm.mesTxt, Maximos_TMAX!$1:$1, 0),
    _xlpm.fila, MATCH($A84, Maximos_TMAX!$A:$A, 0),
    _xlpm.val, INDEX(Maximos_TMAX!$A:$ZZ, _xlpm.fila, _xlpm.colIni),
    IF(_xlpm.val="", "", _xlpm.val)
  ),
"")</f>
        <v/>
      </c>
      <c r="AV84" s="75" t="str">
        <f t="array" ref="AV8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MATCH($A84,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84" s="69" t="str">
        <f t="shared" si="10"/>
        <v>NA</v>
      </c>
    </row>
    <row r="85" spans="1:49" ht="14.25" customHeight="1" x14ac:dyDescent="0.2">
      <c r="A85" s="64">
        <v>35025110</v>
      </c>
      <c r="B85" s="70" t="s">
        <v>198</v>
      </c>
      <c r="C85" s="70" t="s">
        <v>181</v>
      </c>
      <c r="D85" s="99">
        <v>-73.467865000000003</v>
      </c>
      <c r="E85" s="99">
        <v>4.0574149999999998</v>
      </c>
      <c r="F85" s="64">
        <v>340</v>
      </c>
      <c r="G85" s="62">
        <v>50</v>
      </c>
      <c r="H85" s="62">
        <v>50001</v>
      </c>
      <c r="I85" s="72" t="s">
        <v>95</v>
      </c>
      <c r="J85" s="72" t="s">
        <v>96</v>
      </c>
      <c r="K85" s="66">
        <v>32.799999999999997</v>
      </c>
      <c r="L85" s="66">
        <v>32.200000000000003</v>
      </c>
      <c r="M85" s="66">
        <v>33.200000000000003</v>
      </c>
      <c r="N85" s="66">
        <v>31</v>
      </c>
      <c r="O85" s="66">
        <v>32.4</v>
      </c>
      <c r="P85" s="66">
        <v>32.6</v>
      </c>
      <c r="Q85" s="66">
        <v>31.2</v>
      </c>
      <c r="R85" s="66">
        <v>31</v>
      </c>
      <c r="S85" s="66">
        <v>32</v>
      </c>
      <c r="T85" s="66">
        <v>30.2</v>
      </c>
      <c r="U85" s="66">
        <v>32</v>
      </c>
      <c r="V85" s="66">
        <v>32.4</v>
      </c>
      <c r="W85" s="66">
        <v>28.4</v>
      </c>
      <c r="X85" s="66">
        <v>32.6</v>
      </c>
      <c r="Y85" s="66">
        <v>32.200000000000003</v>
      </c>
      <c r="Z85" s="66">
        <v>32</v>
      </c>
      <c r="AA85" s="66">
        <v>32</v>
      </c>
      <c r="AB85" s="66">
        <v>29.2</v>
      </c>
      <c r="AC85" s="66">
        <v>32</v>
      </c>
      <c r="AD85" s="66">
        <v>34.200000000000003</v>
      </c>
      <c r="AE85" s="66">
        <v>32.4</v>
      </c>
      <c r="AF85" s="66">
        <v>34.6</v>
      </c>
      <c r="AG85" s="66">
        <v>34.200000000000003</v>
      </c>
      <c r="AH85" s="66">
        <v>29.2</v>
      </c>
      <c r="AI85" s="66">
        <v>32.9</v>
      </c>
      <c r="AJ85" s="66"/>
      <c r="AK85" s="66"/>
      <c r="AL85" s="66"/>
      <c r="AM85" s="66"/>
      <c r="AN85" s="66"/>
      <c r="AO85" s="66"/>
      <c r="AP85" s="67">
        <f t="shared" si="6"/>
        <v>25</v>
      </c>
      <c r="AQ85" s="68">
        <f t="shared" si="7"/>
        <v>31.956000000000003</v>
      </c>
      <c r="AR85" s="68">
        <f>IFERROR(VLOOKUP(A85,Climatologia_TMAX!A:U,9+$E$2,FALSE),"")</f>
        <v>31.130077169796991</v>
      </c>
      <c r="AS85" s="68">
        <f t="shared" si="8"/>
        <v>0.82592283020301238</v>
      </c>
      <c r="AT85" s="74">
        <f t="shared" si="9"/>
        <v>34.6</v>
      </c>
      <c r="AU85" s="74">
        <f t="array" ref="AU85">IFERROR(
  _xlfn.LET(
    _xlpm.mesTxt, INDEX({"ENERO","FEBRERO","MARZO","ABRIL","MAYO","JUNIO","JULIO","AGOSTO","SEPTIEMBRE","OCTUBRE","NOVIEMBRE","DICIEMBRE"}, E$2),
    _xlpm.colIni, MATCH(_xlpm.mesTxt, Maximos_TMAX!$1:$1, 0),
    _xlpm.fila, MATCH($A85, Maximos_TMAX!$A:$A, 0),
    _xlpm.val, INDEX(Maximos_TMAX!$A:$ZZ, _xlpm.fila, _xlpm.colIni),
    IF(_xlpm.val="", "", _xlpm.val)
  ),
"")</f>
        <v>35</v>
      </c>
      <c r="AV85" s="75">
        <f t="array" ref="AV8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31681</v>
      </c>
      <c r="AW85" s="69">
        <f t="shared" si="10"/>
        <v>-0.39999999999999858</v>
      </c>
    </row>
    <row r="86" spans="1:49" ht="14.25" customHeight="1" x14ac:dyDescent="0.2">
      <c r="A86" s="64">
        <v>32035010</v>
      </c>
      <c r="B86" s="70" t="s">
        <v>199</v>
      </c>
      <c r="C86" s="70" t="s">
        <v>181</v>
      </c>
      <c r="D86" s="99">
        <v>-73.793471999999994</v>
      </c>
      <c r="E86" s="99">
        <v>2.176139</v>
      </c>
      <c r="F86" s="64">
        <v>227</v>
      </c>
      <c r="G86" s="62">
        <v>50</v>
      </c>
      <c r="H86" s="62">
        <v>50350</v>
      </c>
      <c r="I86" s="72" t="s">
        <v>95</v>
      </c>
      <c r="J86" s="72" t="s">
        <v>199</v>
      </c>
      <c r="K86" s="66">
        <v>34</v>
      </c>
      <c r="L86" s="66">
        <v>33.799999999999997</v>
      </c>
      <c r="M86" s="66">
        <v>34.6</v>
      </c>
      <c r="N86" s="66">
        <v>32.799999999999997</v>
      </c>
      <c r="O86" s="66">
        <v>33.6</v>
      </c>
      <c r="P86" s="66">
        <v>31.6</v>
      </c>
      <c r="Q86" s="66">
        <v>33.6</v>
      </c>
      <c r="R86" s="66">
        <v>32.6</v>
      </c>
      <c r="S86" s="66">
        <v>29.6</v>
      </c>
      <c r="T86" s="66">
        <v>30.2</v>
      </c>
      <c r="U86" s="66">
        <v>31.6</v>
      </c>
      <c r="V86" s="66">
        <v>30.6</v>
      </c>
      <c r="W86" s="66">
        <v>31.2</v>
      </c>
      <c r="X86" s="66">
        <v>30.8</v>
      </c>
      <c r="Y86" s="66">
        <v>32.799999999999997</v>
      </c>
      <c r="Z86" s="66">
        <v>30.6</v>
      </c>
      <c r="AA86" s="66">
        <v>32.799999999999997</v>
      </c>
      <c r="AB86" s="66">
        <v>32.200000000000003</v>
      </c>
      <c r="AC86" s="66">
        <v>30.2</v>
      </c>
      <c r="AD86" s="66">
        <v>34.200000000000003</v>
      </c>
      <c r="AE86" s="66">
        <v>33.799999999999997</v>
      </c>
      <c r="AF86" s="66">
        <v>34.4</v>
      </c>
      <c r="AG86" s="66">
        <v>34.200000000000003</v>
      </c>
      <c r="AH86" s="66">
        <v>30.4</v>
      </c>
      <c r="AI86" s="66">
        <v>32.6</v>
      </c>
      <c r="AJ86" s="66"/>
      <c r="AK86" s="66"/>
      <c r="AL86" s="66"/>
      <c r="AM86" s="66"/>
      <c r="AN86" s="66"/>
      <c r="AO86" s="66"/>
      <c r="AP86" s="67">
        <f t="shared" si="6"/>
        <v>25</v>
      </c>
      <c r="AQ86" s="68">
        <f t="shared" si="7"/>
        <v>32.352000000000004</v>
      </c>
      <c r="AR86" s="68">
        <f>IFERROR(VLOOKUP(A86,Climatologia_TMAX!A:U,9+$E$2,FALSE),"")</f>
        <v>31.174760699298879</v>
      </c>
      <c r="AS86" s="68">
        <f t="shared" si="8"/>
        <v>1.1772393007011246</v>
      </c>
      <c r="AT86" s="74">
        <f t="shared" si="9"/>
        <v>34.6</v>
      </c>
      <c r="AU86" s="74">
        <f t="array" ref="AU86">IFERROR(
  _xlfn.LET(
    _xlpm.mesTxt, INDEX({"ENERO","FEBRERO","MARZO","ABRIL","MAYO","JUNIO","JULIO","AGOSTO","SEPTIEMBRE","OCTUBRE","NOVIEMBRE","DICIEMBRE"}, E$2),
    _xlpm.colIni, MATCH(_xlpm.mesTxt, Maximos_TMAX!$1:$1, 0),
    _xlpm.fila, MATCH($A86, Maximos_TMAX!$A:$A, 0),
    _xlpm.val, INDEX(Maximos_TMAX!$A:$ZZ, _xlpm.fila, _xlpm.colIni),
    IF(_xlpm.val="", "", _xlpm.val)
  ),
"")</f>
        <v>35.6</v>
      </c>
      <c r="AV86" s="75">
        <f t="array" ref="AV8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42268</v>
      </c>
      <c r="AW86" s="69">
        <f t="shared" si="10"/>
        <v>-1</v>
      </c>
    </row>
    <row r="87" spans="1:49" ht="14.25" customHeight="1" x14ac:dyDescent="0.2">
      <c r="A87" s="64">
        <v>34015010</v>
      </c>
      <c r="B87" s="70" t="s">
        <v>200</v>
      </c>
      <c r="C87" s="70" t="s">
        <v>181</v>
      </c>
      <c r="D87" s="99">
        <v>-70.930224999999993</v>
      </c>
      <c r="E87" s="99">
        <v>4.5538910000000001</v>
      </c>
      <c r="F87" s="64">
        <v>173</v>
      </c>
      <c r="G87" s="62">
        <v>99</v>
      </c>
      <c r="H87" s="62">
        <v>99773</v>
      </c>
      <c r="I87" s="72" t="s">
        <v>92</v>
      </c>
      <c r="J87" s="72" t="s">
        <v>180</v>
      </c>
      <c r="K87" s="66">
        <v>33.799999999999997</v>
      </c>
      <c r="L87" s="66">
        <v>33.200000000000003</v>
      </c>
      <c r="M87" s="66">
        <v>32.799999999999997</v>
      </c>
      <c r="N87" s="66">
        <v>33.200000000000003</v>
      </c>
      <c r="O87" s="66">
        <v>33.4</v>
      </c>
      <c r="P87" s="66">
        <v>31.8</v>
      </c>
      <c r="Q87" s="66">
        <v>33.200000000000003</v>
      </c>
      <c r="R87" s="66">
        <v>31.2</v>
      </c>
      <c r="S87" s="66">
        <v>31.6</v>
      </c>
      <c r="T87" s="66">
        <v>27.4</v>
      </c>
      <c r="U87" s="66">
        <v>32.6</v>
      </c>
      <c r="V87" s="66">
        <v>32.799999999999997</v>
      </c>
      <c r="W87" s="66">
        <v>30.4</v>
      </c>
      <c r="X87" s="66">
        <v>32.6</v>
      </c>
      <c r="Y87" s="66">
        <v>33.200000000000003</v>
      </c>
      <c r="Z87" s="66">
        <v>31.6</v>
      </c>
      <c r="AA87" s="66">
        <v>33.200000000000003</v>
      </c>
      <c r="AB87" s="66">
        <v>31.8</v>
      </c>
      <c r="AC87" s="66">
        <v>32.200000000000003</v>
      </c>
      <c r="AD87" s="66">
        <v>33.799999999999997</v>
      </c>
      <c r="AE87" s="66">
        <v>34.799999999999997</v>
      </c>
      <c r="AF87" s="66">
        <v>34.6</v>
      </c>
      <c r="AG87" s="66">
        <v>34.4</v>
      </c>
      <c r="AH87" s="66">
        <v>30.4</v>
      </c>
      <c r="AI87" s="66">
        <v>33</v>
      </c>
      <c r="AJ87" s="66"/>
      <c r="AK87" s="66"/>
      <c r="AL87" s="66"/>
      <c r="AM87" s="66"/>
      <c r="AN87" s="66"/>
      <c r="AO87" s="66"/>
      <c r="AP87" s="67">
        <f t="shared" si="6"/>
        <v>25</v>
      </c>
      <c r="AQ87" s="68">
        <f t="shared" si="7"/>
        <v>32.520000000000003</v>
      </c>
      <c r="AR87" s="68">
        <f>IFERROR(VLOOKUP(A87,Climatologia_TMAX!A:U,9+$E$2,FALSE),"")</f>
        <v>31.478230462470751</v>
      </c>
      <c r="AS87" s="68">
        <f t="shared" si="8"/>
        <v>1.0417695375292517</v>
      </c>
      <c r="AT87" s="74">
        <f t="shared" si="9"/>
        <v>34.799999999999997</v>
      </c>
      <c r="AU87" s="74">
        <f t="array" ref="AU87">IFERROR(
  _xlfn.LET(
    _xlpm.mesTxt, INDEX({"ENERO","FEBRERO","MARZO","ABRIL","MAYO","JUNIO","JULIO","AGOSTO","SEPTIEMBRE","OCTUBRE","NOVIEMBRE","DICIEMBRE"}, E$2),
    _xlpm.colIni, MATCH(_xlpm.mesTxt, Maximos_TMAX!$1:$1, 0),
    _xlpm.fila, MATCH($A87, Maximos_TMAX!$A:$A, 0),
    _xlpm.val, INDEX(Maximos_TMAX!$A:$ZZ, _xlpm.fila, _xlpm.colIni),
    IF(_xlpm.val="", "", _xlpm.val)
  ),
"")</f>
        <v>35.6</v>
      </c>
      <c r="AV87" s="75">
        <f t="array" ref="AV8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87" s="69">
        <f t="shared" si="10"/>
        <v>-0.80000000000000426</v>
      </c>
    </row>
    <row r="88" spans="1:49" ht="14.25" customHeight="1" x14ac:dyDescent="0.2">
      <c r="A88" s="64">
        <v>32155010</v>
      </c>
      <c r="B88" s="70" t="s">
        <v>201</v>
      </c>
      <c r="C88" s="70" t="s">
        <v>181</v>
      </c>
      <c r="D88" s="99">
        <v>-70.475138999999999</v>
      </c>
      <c r="E88" s="99">
        <v>2.8117779999999999</v>
      </c>
      <c r="F88" s="64">
        <v>154</v>
      </c>
      <c r="G88" s="62">
        <v>94</v>
      </c>
      <c r="H88" s="62">
        <v>94343</v>
      </c>
      <c r="I88" s="72" t="s">
        <v>202</v>
      </c>
      <c r="J88" s="72" t="s">
        <v>203</v>
      </c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7">
        <f t="shared" si="6"/>
        <v>0</v>
      </c>
      <c r="AQ88" s="68" t="str">
        <f t="shared" si="7"/>
        <v/>
      </c>
      <c r="AR88" s="68">
        <f>IFERROR(VLOOKUP(A88,Climatologia_TMAX!A:U,9+$E$2,FALSE),"")</f>
        <v>33.172462502875547</v>
      </c>
      <c r="AS88" s="68" t="str">
        <f t="shared" si="8"/>
        <v/>
      </c>
      <c r="AT88" s="74" t="str">
        <f t="shared" si="9"/>
        <v/>
      </c>
      <c r="AU88" s="74">
        <f t="array" ref="AU88">IFERROR(
  _xlfn.LET(
    _xlpm.mesTxt, INDEX({"ENERO","FEBRERO","MARZO","ABRIL","MAYO","JUNIO","JULIO","AGOSTO","SEPTIEMBRE","OCTUBRE","NOVIEMBRE","DICIEMBRE"}, E$2),
    _xlpm.colIni, MATCH(_xlpm.mesTxt, Maximos_TMAX!$1:$1, 0),
    _xlpm.fila, MATCH($A88, Maximos_TMAX!$A:$A, 0),
    _xlpm.val, INDEX(Maximos_TMAX!$A:$ZZ, _xlpm.fila, _xlpm.colIni),
    IF(_xlpm.val="", "", _xlpm.val)
  ),
"")</f>
        <v>37</v>
      </c>
      <c r="AV88" s="75">
        <f t="array" ref="AV8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42275</v>
      </c>
      <c r="AW88" s="69" t="str">
        <f t="shared" si="10"/>
        <v>NA</v>
      </c>
    </row>
    <row r="89" spans="1:49" ht="14.25" customHeight="1" x14ac:dyDescent="0.2">
      <c r="A89" s="64">
        <v>32075050</v>
      </c>
      <c r="B89" s="70" t="s">
        <v>204</v>
      </c>
      <c r="C89" s="70" t="s">
        <v>181</v>
      </c>
      <c r="D89" s="99">
        <v>-74.043000000000006</v>
      </c>
      <c r="E89" s="99">
        <v>3.38008</v>
      </c>
      <c r="F89" s="64">
        <v>556</v>
      </c>
      <c r="G89" s="62">
        <v>50</v>
      </c>
      <c r="H89" s="62">
        <v>50330</v>
      </c>
      <c r="I89" s="72" t="s">
        <v>95</v>
      </c>
      <c r="J89" s="72" t="s">
        <v>204</v>
      </c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7">
        <f t="shared" si="6"/>
        <v>0</v>
      </c>
      <c r="AQ89" s="68" t="str">
        <f t="shared" si="7"/>
        <v/>
      </c>
      <c r="AR89" s="68">
        <f>IFERROR(VLOOKUP(A89,Climatologia_TMAX!A:U,9+$E$2,FALSE),"")</f>
        <v>29.442684432425821</v>
      </c>
      <c r="AS89" s="68" t="str">
        <f t="shared" si="8"/>
        <v/>
      </c>
      <c r="AT89" s="74" t="str">
        <f t="shared" si="9"/>
        <v/>
      </c>
      <c r="AU89" s="74">
        <f t="array" ref="AU89">IFERROR(
  _xlfn.LET(
    _xlpm.mesTxt, INDEX({"ENERO","FEBRERO","MARZO","ABRIL","MAYO","JUNIO","JULIO","AGOSTO","SEPTIEMBRE","OCTUBRE","NOVIEMBRE","DICIEMBRE"}, E$2),
    _xlpm.colIni, MATCH(_xlpm.mesTxt, Maximos_TMAX!$1:$1, 0),
    _xlpm.fila, MATCH($A89, Maximos_TMAX!$A:$A, 0),
    _xlpm.val, INDEX(Maximos_TMAX!$A:$ZZ, _xlpm.fila, _xlpm.colIni),
    IF(_xlpm.val="", "", _xlpm.val)
  ),
"")</f>
        <v>35.4</v>
      </c>
      <c r="AV89" s="75">
        <f t="array" ref="AV8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MATCH($A89,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45197</v>
      </c>
      <c r="AW89" s="69" t="str">
        <f t="shared" si="10"/>
        <v>NA</v>
      </c>
    </row>
    <row r="90" spans="1:49" ht="14.25" customHeight="1" x14ac:dyDescent="0.2">
      <c r="A90" s="64">
        <v>42075010</v>
      </c>
      <c r="B90" s="70" t="s">
        <v>205</v>
      </c>
      <c r="C90" s="70" t="s">
        <v>181</v>
      </c>
      <c r="D90" s="99">
        <v>-70.239204000000001</v>
      </c>
      <c r="E90" s="99">
        <v>1.2597020000000001</v>
      </c>
      <c r="F90" s="64">
        <v>168</v>
      </c>
      <c r="G90" s="62">
        <v>97</v>
      </c>
      <c r="H90" s="62">
        <v>97001</v>
      </c>
      <c r="I90" s="72" t="s">
        <v>206</v>
      </c>
      <c r="J90" s="72" t="s">
        <v>207</v>
      </c>
      <c r="K90" s="66">
        <v>30.4</v>
      </c>
      <c r="L90" s="66">
        <v>32</v>
      </c>
      <c r="M90" s="66">
        <v>31</v>
      </c>
      <c r="N90" s="66">
        <v>32.299999999999997</v>
      </c>
      <c r="O90" s="66">
        <v>30</v>
      </c>
      <c r="P90" s="66">
        <v>32.1</v>
      </c>
      <c r="Q90" s="66">
        <v>33</v>
      </c>
      <c r="R90" s="66">
        <v>29.2</v>
      </c>
      <c r="S90" s="66">
        <v>33.1</v>
      </c>
      <c r="T90" s="66">
        <v>31.4</v>
      </c>
      <c r="U90" s="66">
        <v>33.200000000000003</v>
      </c>
      <c r="V90" s="66">
        <v>32.200000000000003</v>
      </c>
      <c r="W90" s="66">
        <v>32.1</v>
      </c>
      <c r="X90" s="66">
        <v>32.4</v>
      </c>
      <c r="Y90" s="66">
        <v>30.3</v>
      </c>
      <c r="Z90" s="66">
        <v>31.2</v>
      </c>
      <c r="AA90" s="66">
        <v>32</v>
      </c>
      <c r="AB90" s="66">
        <v>33</v>
      </c>
      <c r="AC90" s="66">
        <v>32</v>
      </c>
      <c r="AD90" s="66">
        <v>33</v>
      </c>
      <c r="AE90" s="66">
        <v>33.4</v>
      </c>
      <c r="AF90" s="109">
        <v>34</v>
      </c>
      <c r="AG90" s="66">
        <v>29.3</v>
      </c>
      <c r="AH90" s="66"/>
      <c r="AI90" s="66">
        <v>27.9</v>
      </c>
      <c r="AJ90" s="66"/>
      <c r="AK90" s="66"/>
      <c r="AL90" s="66"/>
      <c r="AM90" s="66"/>
      <c r="AN90" s="66"/>
      <c r="AO90" s="66"/>
      <c r="AP90" s="67">
        <f t="shared" si="6"/>
        <v>24</v>
      </c>
      <c r="AQ90" s="68">
        <f t="shared" si="7"/>
        <v>31.687499999999989</v>
      </c>
      <c r="AR90" s="68">
        <f>IFERROR(VLOOKUP(A90,Climatologia_TMAX!A:U,9+$E$2,FALSE),"")</f>
        <v>31.099937562083159</v>
      </c>
      <c r="AS90" s="68">
        <f t="shared" si="8"/>
        <v>0.58756243791683005</v>
      </c>
      <c r="AT90" s="74">
        <f t="shared" si="9"/>
        <v>34</v>
      </c>
      <c r="AU90" s="74">
        <f t="array" ref="AU90">IFERROR(
  _xlfn.LET(
    _xlpm.mesTxt, INDEX({"ENERO","FEBRERO","MARZO","ABRIL","MAYO","JUNIO","JULIO","AGOSTO","SEPTIEMBRE","OCTUBRE","NOVIEMBRE","DICIEMBRE"}, E$2),
    _xlpm.colIni, MATCH(_xlpm.mesTxt, Maximos_TMAX!$1:$1, 0),
    _xlpm.fila, MATCH($A90, Maximos_TMAX!$A:$A, 0),
    _xlpm.val, INDEX(Maximos_TMAX!$A:$ZZ, _xlpm.fila, _xlpm.colIni),
    IF(_xlpm.val="", "", _xlpm.val)
  ),
"")</f>
        <v>34.799999999999997</v>
      </c>
      <c r="AV90" s="75">
        <f t="array" ref="AV9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42251</v>
      </c>
      <c r="AW90" s="69">
        <f t="shared" si="10"/>
        <v>-0.79999999999999716</v>
      </c>
    </row>
    <row r="91" spans="1:49" ht="14.25" customHeight="1" x14ac:dyDescent="0.2">
      <c r="A91" s="64">
        <v>35225030</v>
      </c>
      <c r="B91" s="70" t="s">
        <v>208</v>
      </c>
      <c r="C91" s="70" t="s">
        <v>181</v>
      </c>
      <c r="D91" s="99">
        <v>-71.433082999999996</v>
      </c>
      <c r="E91" s="99">
        <v>4.9105280000000002</v>
      </c>
      <c r="F91" s="64">
        <v>139</v>
      </c>
      <c r="G91" s="62">
        <v>85</v>
      </c>
      <c r="H91" s="62">
        <v>85230</v>
      </c>
      <c r="I91" s="72" t="s">
        <v>194</v>
      </c>
      <c r="J91" s="72" t="s">
        <v>209</v>
      </c>
      <c r="K91" s="66">
        <v>33.200000000000003</v>
      </c>
      <c r="L91" s="66">
        <v>33</v>
      </c>
      <c r="M91" s="66">
        <v>34</v>
      </c>
      <c r="N91" s="66">
        <v>31.3</v>
      </c>
      <c r="O91" s="66"/>
      <c r="P91" s="66">
        <v>33.1</v>
      </c>
      <c r="Q91" s="66">
        <v>33</v>
      </c>
      <c r="R91" s="66">
        <v>32.299999999999997</v>
      </c>
      <c r="S91" s="66">
        <v>32.1</v>
      </c>
      <c r="T91" s="66">
        <v>28</v>
      </c>
      <c r="U91" s="66">
        <v>32.4</v>
      </c>
      <c r="V91" s="66">
        <v>33</v>
      </c>
      <c r="W91" s="66">
        <v>31.2</v>
      </c>
      <c r="X91" s="66">
        <v>33.299999999999997</v>
      </c>
      <c r="Y91" s="66">
        <v>33.1</v>
      </c>
      <c r="Z91" s="107">
        <v>33.1</v>
      </c>
      <c r="AA91" s="66">
        <v>33.4</v>
      </c>
      <c r="AB91" s="66">
        <v>33.4</v>
      </c>
      <c r="AC91" s="66">
        <v>32.200000000000003</v>
      </c>
      <c r="AD91" s="66">
        <v>34.299999999999997</v>
      </c>
      <c r="AE91" s="66">
        <v>34.1</v>
      </c>
      <c r="AF91" s="66">
        <v>34.299999999999997</v>
      </c>
      <c r="AG91" s="66">
        <v>34</v>
      </c>
      <c r="AH91" s="66">
        <v>29.4</v>
      </c>
      <c r="AI91" s="66">
        <v>32.4</v>
      </c>
      <c r="AJ91" s="66"/>
      <c r="AK91" s="66"/>
      <c r="AL91" s="66"/>
      <c r="AM91" s="66"/>
      <c r="AN91" s="66"/>
      <c r="AO91" s="66"/>
      <c r="AP91" s="67">
        <f t="shared" si="6"/>
        <v>24</v>
      </c>
      <c r="AQ91" s="68">
        <f t="shared" si="7"/>
        <v>32.65</v>
      </c>
      <c r="AR91" s="68">
        <f>IFERROR(VLOOKUP(A91,Climatologia_TMAX!A:U,9+$E$2,FALSE),"")</f>
        <v>31.92355343062879</v>
      </c>
      <c r="AS91" s="68">
        <f t="shared" si="8"/>
        <v>0.72644656937120899</v>
      </c>
      <c r="AT91" s="74">
        <f t="shared" si="9"/>
        <v>34.299999999999997</v>
      </c>
      <c r="AU91" s="74">
        <f t="array" ref="AU91">IFERROR(
  _xlfn.LET(
    _xlpm.mesTxt, INDEX({"ENERO","FEBRERO","MARZO","ABRIL","MAYO","JUNIO","JULIO","AGOSTO","SEPTIEMBRE","OCTUBRE","NOVIEMBRE","DICIEMBRE"}, E$2),
    _xlpm.colIni, MATCH(_xlpm.mesTxt, Maximos_TMAX!$1:$1, 0),
    _xlpm.fila, MATCH($A91, Maximos_TMAX!$A:$A, 0),
    _xlpm.val, INDEX(Maximos_TMAX!$A:$ZZ, _xlpm.fila, _xlpm.colIni),
    IF(_xlpm.val="", "", _xlpm.val)
  ),
"")</f>
        <v>35.799999999999997</v>
      </c>
      <c r="AV91" s="75">
        <f t="array" ref="AV9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45197</v>
      </c>
      <c r="AW91" s="69">
        <f t="shared" si="10"/>
        <v>-1.5</v>
      </c>
    </row>
    <row r="92" spans="1:49" ht="14.25" customHeight="1" x14ac:dyDescent="0.2">
      <c r="A92" s="64">
        <v>3502500006</v>
      </c>
      <c r="B92" s="70" t="s">
        <v>210</v>
      </c>
      <c r="C92" s="70" t="s">
        <v>181</v>
      </c>
      <c r="D92" s="99">
        <v>-73.242963888999995</v>
      </c>
      <c r="E92" s="99">
        <v>3.9325472220000002</v>
      </c>
      <c r="F92" s="64">
        <v>277</v>
      </c>
      <c r="G92" s="62">
        <v>50</v>
      </c>
      <c r="H92" s="62">
        <v>50680</v>
      </c>
      <c r="I92" s="72" t="s">
        <v>95</v>
      </c>
      <c r="J92" s="72" t="s">
        <v>211</v>
      </c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7">
        <f t="shared" si="6"/>
        <v>0</v>
      </c>
      <c r="AQ92" s="68" t="str">
        <f t="shared" si="7"/>
        <v/>
      </c>
      <c r="AR92" s="68" t="str">
        <f>IFERROR(VLOOKUP(A92,Climatologia_TMAX!A:U,9+$E$2,FALSE),"")</f>
        <v/>
      </c>
      <c r="AS92" s="68" t="str">
        <f t="shared" si="8"/>
        <v/>
      </c>
      <c r="AT92" s="74" t="str">
        <f t="shared" si="9"/>
        <v/>
      </c>
      <c r="AU92" s="74">
        <f t="array" ref="AU92">IFERROR(
  _xlfn.LET(
    _xlpm.mesTxt, INDEX({"ENERO","FEBRERO","MARZO","ABRIL","MAYO","JUNIO","JULIO","AGOSTO","SEPTIEMBRE","OCTUBRE","NOVIEMBRE","DICIEMBRE"}, E$2),
    _xlpm.colIni, MATCH(_xlpm.mesTxt, Maximos_TMAX!$1:$1, 0),
    _xlpm.fila, MATCH($A92, Maximos_TMAX!$A:$A, 0),
    _xlpm.val, INDEX(Maximos_TMAX!$A:$ZZ, _xlpm.fila, _xlpm.colIni),
    IF(_xlpm.val="", "", _xlpm.val)
  ),
"")</f>
        <v>35.799999999999997</v>
      </c>
      <c r="AV92" s="75">
        <f t="array" ref="AV9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45551</v>
      </c>
      <c r="AW92" s="69" t="str">
        <f t="shared" si="10"/>
        <v>NA</v>
      </c>
    </row>
    <row r="93" spans="1:49" ht="14.25" customHeight="1" x14ac:dyDescent="0.2">
      <c r="A93" s="64">
        <v>35017020</v>
      </c>
      <c r="B93" s="70" t="s">
        <v>212</v>
      </c>
      <c r="C93" s="70" t="s">
        <v>181</v>
      </c>
      <c r="D93" s="99">
        <v>-72.936383332999995</v>
      </c>
      <c r="E93" s="99">
        <v>4.1030194440000001</v>
      </c>
      <c r="F93" s="64">
        <v>177</v>
      </c>
      <c r="G93" s="62">
        <v>50</v>
      </c>
      <c r="H93" s="62">
        <v>50573</v>
      </c>
      <c r="I93" s="72" t="s">
        <v>95</v>
      </c>
      <c r="J93" s="72" t="s">
        <v>192</v>
      </c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7">
        <f t="shared" si="6"/>
        <v>0</v>
      </c>
      <c r="AQ93" s="68" t="str">
        <f t="shared" si="7"/>
        <v/>
      </c>
      <c r="AR93" s="68" t="str">
        <f>IFERROR(VLOOKUP(A93,Climatologia_TMAX!A:U,9+$E$2,FALSE),"")</f>
        <v/>
      </c>
      <c r="AS93" s="68" t="str">
        <f t="shared" si="8"/>
        <v/>
      </c>
      <c r="AT93" s="74" t="str">
        <f t="shared" si="9"/>
        <v/>
      </c>
      <c r="AU93" s="74" t="str">
        <f t="array" ref="AU93">IFERROR(
  _xlfn.LET(
    _xlpm.mesTxt, INDEX({"ENERO","FEBRERO","MARZO","ABRIL","MAYO","JUNIO","JULIO","AGOSTO","SEPTIEMBRE","OCTUBRE","NOVIEMBRE","DICIEMBRE"}, E$2),
    _xlpm.colIni, MATCH(_xlpm.mesTxt, Maximos_TMAX!$1:$1, 0),
    _xlpm.fila, MATCH($A93, Maximos_TMAX!$A:$A, 0),
    _xlpm.val, INDEX(Maximos_TMAX!$A:$ZZ, _xlpm.fila, _xlpm.colIni),
    IF(_xlpm.val="", "", _xlpm.val)
  ),
"")</f>
        <v/>
      </c>
      <c r="AV93" s="75" t="str">
        <f t="array" ref="AV9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93" s="69" t="str">
        <f t="shared" si="10"/>
        <v>NA</v>
      </c>
    </row>
    <row r="94" spans="1:49" ht="14.25" customHeight="1" x14ac:dyDescent="0.2">
      <c r="A94" s="64">
        <v>31095030</v>
      </c>
      <c r="B94" s="70" t="s">
        <v>213</v>
      </c>
      <c r="C94" s="70" t="s">
        <v>181</v>
      </c>
      <c r="D94" s="99">
        <v>-67.919111110000003</v>
      </c>
      <c r="E94" s="99">
        <v>3.874444</v>
      </c>
      <c r="F94" s="64">
        <v>98</v>
      </c>
      <c r="G94" s="62">
        <v>94</v>
      </c>
      <c r="H94" s="62">
        <v>94001</v>
      </c>
      <c r="I94" s="72" t="s">
        <v>202</v>
      </c>
      <c r="J94" s="72" t="s">
        <v>214</v>
      </c>
      <c r="K94" s="109">
        <v>33.6</v>
      </c>
      <c r="L94" s="66">
        <v>33.799999999999997</v>
      </c>
      <c r="M94" s="66">
        <v>33</v>
      </c>
      <c r="N94" s="66">
        <v>32.4</v>
      </c>
      <c r="O94" s="66">
        <v>34</v>
      </c>
      <c r="P94" s="66">
        <v>29.4</v>
      </c>
      <c r="Q94" s="66">
        <v>33.4</v>
      </c>
      <c r="R94" s="66">
        <v>32.200000000000003</v>
      </c>
      <c r="S94" s="66">
        <v>33.4</v>
      </c>
      <c r="T94" s="66">
        <v>30.6</v>
      </c>
      <c r="U94" s="66">
        <v>31.6</v>
      </c>
      <c r="V94" s="66">
        <v>32.6</v>
      </c>
      <c r="W94" s="66">
        <v>32</v>
      </c>
      <c r="X94" s="66">
        <v>34</v>
      </c>
      <c r="Y94" s="66">
        <v>31.2</v>
      </c>
      <c r="Z94" s="66">
        <v>30.4</v>
      </c>
      <c r="AA94" s="66">
        <v>32.799999999999997</v>
      </c>
      <c r="AB94" s="66">
        <v>32.200000000000003</v>
      </c>
      <c r="AC94" s="66">
        <v>34</v>
      </c>
      <c r="AD94" s="66">
        <v>31.4</v>
      </c>
      <c r="AE94" s="66">
        <v>34.799999999999997</v>
      </c>
      <c r="AF94" s="66">
        <v>35.799999999999997</v>
      </c>
      <c r="AG94" s="66">
        <v>33</v>
      </c>
      <c r="AH94" s="66">
        <v>29</v>
      </c>
      <c r="AI94" s="66">
        <v>34</v>
      </c>
      <c r="AJ94" s="66"/>
      <c r="AK94" s="66"/>
      <c r="AL94" s="66"/>
      <c r="AM94" s="66"/>
      <c r="AN94" s="66"/>
      <c r="AO94" s="66"/>
      <c r="AP94" s="67">
        <f t="shared" si="6"/>
        <v>25</v>
      </c>
      <c r="AQ94" s="68">
        <f t="shared" si="7"/>
        <v>32.583999999999996</v>
      </c>
      <c r="AR94" s="68">
        <f>IFERROR(VLOOKUP(A94,Climatologia_TMAX!A:U,9+$E$2,FALSE),"")</f>
        <v>31.991304063769562</v>
      </c>
      <c r="AS94" s="68">
        <f t="shared" si="8"/>
        <v>0.59269593623043448</v>
      </c>
      <c r="AT94" s="74">
        <f t="shared" si="9"/>
        <v>35.799999999999997</v>
      </c>
      <c r="AU94" s="74">
        <f t="array" ref="AU94">IFERROR(
  _xlfn.LET(
    _xlpm.mesTxt, INDEX({"ENERO","FEBRERO","MARZO","ABRIL","MAYO","JUNIO","JULIO","AGOSTO","SEPTIEMBRE","OCTUBRE","NOVIEMBRE","DICIEMBRE"}, E$2),
    _xlpm.colIni, MATCH(_xlpm.mesTxt, Maximos_TMAX!$1:$1, 0),
    _xlpm.fila, MATCH($A94, Maximos_TMAX!$A:$A, 0),
    _xlpm.val, INDEX(Maximos_TMAX!$A:$ZZ, _xlpm.fila, _xlpm.colIni),
    IF(_xlpm.val="", "", _xlpm.val)
  ),
"")</f>
        <v>35.6</v>
      </c>
      <c r="AV94" s="75">
        <f t="array" ref="AV9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42274</v>
      </c>
      <c r="AW94" s="69">
        <f t="shared" si="10"/>
        <v>0.19999999999999574</v>
      </c>
    </row>
    <row r="95" spans="1:49" ht="14.25" customHeight="1" x14ac:dyDescent="0.2">
      <c r="A95" s="64">
        <v>35010010</v>
      </c>
      <c r="B95" s="70" t="s">
        <v>215</v>
      </c>
      <c r="C95" s="70" t="s">
        <v>181</v>
      </c>
      <c r="D95" s="99">
        <v>-72.950385999999995</v>
      </c>
      <c r="E95" s="99">
        <v>4.0996829999999997</v>
      </c>
      <c r="F95" s="64">
        <v>180</v>
      </c>
      <c r="G95" s="62">
        <v>50</v>
      </c>
      <c r="H95" s="62">
        <v>50573</v>
      </c>
      <c r="I95" s="72" t="s">
        <v>95</v>
      </c>
      <c r="J95" s="72" t="s">
        <v>192</v>
      </c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7">
        <f t="shared" si="6"/>
        <v>0</v>
      </c>
      <c r="AQ95" s="68" t="str">
        <f t="shared" si="7"/>
        <v/>
      </c>
      <c r="AR95" s="68" t="str">
        <f>IFERROR(VLOOKUP(A95,Climatologia_TMAX!A:U,9+$E$2,FALSE),"")</f>
        <v/>
      </c>
      <c r="AS95" s="68" t="str">
        <f t="shared" si="8"/>
        <v/>
      </c>
      <c r="AT95" s="74" t="str">
        <f t="shared" si="9"/>
        <v/>
      </c>
      <c r="AU95" s="74" t="str">
        <f t="array" ref="AU95">IFERROR(
  _xlfn.LET(
    _xlpm.mesTxt, INDEX({"ENERO","FEBRERO","MARZO","ABRIL","MAYO","JUNIO","JULIO","AGOSTO","SEPTIEMBRE","OCTUBRE","NOVIEMBRE","DICIEMBRE"}, E$2),
    _xlpm.colIni, MATCH(_xlpm.mesTxt, Maximos_TMAX!$1:$1, 0),
    _xlpm.fila, MATCH($A95, Maximos_TMAX!$A:$A, 0),
    _xlpm.val, INDEX(Maximos_TMAX!$A:$ZZ, _xlpm.fila, _xlpm.colIni),
    IF(_xlpm.val="", "", _xlpm.val)
  ),
"")</f>
        <v/>
      </c>
      <c r="AV95" s="75" t="str">
        <f t="array" ref="AV9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MATCH($A95,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95" s="69" t="str">
        <f t="shared" si="10"/>
        <v>NA</v>
      </c>
    </row>
    <row r="96" spans="1:49" ht="14.25" customHeight="1" x14ac:dyDescent="0.2">
      <c r="A96" s="64">
        <v>32105080</v>
      </c>
      <c r="B96" s="70" t="s">
        <v>216</v>
      </c>
      <c r="C96" s="70" t="s">
        <v>181</v>
      </c>
      <c r="D96" s="99">
        <v>-72.718029999999999</v>
      </c>
      <c r="E96" s="99">
        <v>2.5479250000000002</v>
      </c>
      <c r="F96" s="64">
        <v>191</v>
      </c>
      <c r="G96" s="62">
        <v>95</v>
      </c>
      <c r="H96" s="62">
        <v>95001</v>
      </c>
      <c r="I96" s="72" t="s">
        <v>185</v>
      </c>
      <c r="J96" s="72" t="s">
        <v>217</v>
      </c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7">
        <f t="shared" si="6"/>
        <v>0</v>
      </c>
      <c r="AQ96" s="68" t="str">
        <f t="shared" si="7"/>
        <v/>
      </c>
      <c r="AR96" s="68">
        <f>IFERROR(VLOOKUP(A96,Climatologia_TMAX!A:U,9+$E$2,FALSE),"")</f>
        <v>31.463300492610841</v>
      </c>
      <c r="AS96" s="68" t="str">
        <f t="shared" si="8"/>
        <v/>
      </c>
      <c r="AT96" s="74" t="str">
        <f t="shared" si="9"/>
        <v/>
      </c>
      <c r="AU96" s="74" t="str">
        <f t="array" ref="AU96">IFERROR(
  _xlfn.LET(
    _xlpm.mesTxt, INDEX({"ENERO","FEBRERO","MARZO","ABRIL","MAYO","JUNIO","JULIO","AGOSTO","SEPTIEMBRE","OCTUBRE","NOVIEMBRE","DICIEMBRE"}, E$2),
    _xlpm.colIni, MATCH(_xlpm.mesTxt, Maximos_TMAX!$1:$1, 0),
    _xlpm.fila, MATCH($A96, Maximos_TMAX!$A:$A, 0),
    _xlpm.val, INDEX(Maximos_TMAX!$A:$ZZ, _xlpm.fila, _xlpm.colIni),
    IF(_xlpm.val="", "", _xlpm.val)
  ),
"")</f>
        <v/>
      </c>
      <c r="AV96" s="75" t="str">
        <f t="array" ref="AV9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MATCH($A96,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96" s="69" t="str">
        <f t="shared" si="10"/>
        <v>NA</v>
      </c>
    </row>
    <row r="97" spans="1:49" ht="14.25" customHeight="1" x14ac:dyDescent="0.2">
      <c r="A97" s="64">
        <v>35035070</v>
      </c>
      <c r="B97" s="70" t="s">
        <v>218</v>
      </c>
      <c r="C97" s="70" t="s">
        <v>181</v>
      </c>
      <c r="D97" s="99">
        <v>-73.582722000000004</v>
      </c>
      <c r="E97" s="99">
        <v>4.0768610000000001</v>
      </c>
      <c r="F97" s="64">
        <v>386</v>
      </c>
      <c r="G97" s="62">
        <v>50</v>
      </c>
      <c r="H97" s="62">
        <v>50001</v>
      </c>
      <c r="I97" s="72" t="s">
        <v>95</v>
      </c>
      <c r="J97" s="72" t="s">
        <v>96</v>
      </c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7">
        <f t="shared" si="6"/>
        <v>0</v>
      </c>
      <c r="AQ97" s="68" t="str">
        <f t="shared" si="7"/>
        <v/>
      </c>
      <c r="AR97" s="68">
        <f>IFERROR(VLOOKUP(A97,Climatologia_TMAX!A:U,9+$E$2,FALSE),"")</f>
        <v>30.835706904382899</v>
      </c>
      <c r="AS97" s="68" t="str">
        <f t="shared" si="8"/>
        <v/>
      </c>
      <c r="AT97" s="74" t="str">
        <f t="shared" si="9"/>
        <v/>
      </c>
      <c r="AU97" s="74">
        <f t="array" ref="AU97">IFERROR(
  _xlfn.LET(
    _xlpm.mesTxt, INDEX({"ENERO","FEBRERO","MARZO","ABRIL","MAYO","JUNIO","JULIO","AGOSTO","SEPTIEMBRE","OCTUBRE","NOVIEMBRE","DICIEMBRE"}, E$2),
    _xlpm.colIni, MATCH(_xlpm.mesTxt, Maximos_TMAX!$1:$1, 0),
    _xlpm.fila, MATCH($A97, Maximos_TMAX!$A:$A, 0),
    _xlpm.val, INDEX(Maximos_TMAX!$A:$ZZ, _xlpm.fila, _xlpm.colIni),
    IF(_xlpm.val="", "", _xlpm.val)
  ),
"")</f>
        <v>34.200000000000003</v>
      </c>
      <c r="AV97" s="75">
        <f t="array" ref="AV9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45175</v>
      </c>
      <c r="AW97" s="69" t="str">
        <f t="shared" si="10"/>
        <v>NA</v>
      </c>
    </row>
    <row r="98" spans="1:49" ht="14.25" customHeight="1" x14ac:dyDescent="0.2">
      <c r="A98" s="64">
        <v>21025020</v>
      </c>
      <c r="B98" s="70" t="s">
        <v>219</v>
      </c>
      <c r="C98" s="70" t="s">
        <v>220</v>
      </c>
      <c r="D98" s="99">
        <v>-75.8</v>
      </c>
      <c r="E98" s="99">
        <v>2.0666666669999998</v>
      </c>
      <c r="F98" s="64">
        <v>1352</v>
      </c>
      <c r="G98" s="62">
        <v>41</v>
      </c>
      <c r="H98" s="62">
        <v>41026</v>
      </c>
      <c r="I98" s="72" t="s">
        <v>79</v>
      </c>
      <c r="J98" s="72" t="s">
        <v>219</v>
      </c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7">
        <f t="shared" si="6"/>
        <v>0</v>
      </c>
      <c r="AQ98" s="68" t="str">
        <f t="shared" si="7"/>
        <v/>
      </c>
      <c r="AR98" s="68" t="str">
        <f>IFERROR(VLOOKUP(A98,Climatologia_TMAX!A:U,9+$E$2,FALSE),"")</f>
        <v/>
      </c>
      <c r="AS98" s="68" t="str">
        <f t="shared" si="8"/>
        <v/>
      </c>
      <c r="AT98" s="74" t="str">
        <f t="shared" si="9"/>
        <v/>
      </c>
      <c r="AU98" s="74" t="str">
        <f t="array" ref="AU98">IFERROR(
  _xlfn.LET(
    _xlpm.mesTxt, INDEX({"ENERO","FEBRERO","MARZO","ABRIL","MAYO","JUNIO","JULIO","AGOSTO","SEPTIEMBRE","OCTUBRE","NOVIEMBRE","DICIEMBRE"}, E$2),
    _xlpm.colIni, MATCH(_xlpm.mesTxt, Maximos_TMAX!$1:$1, 0),
    _xlpm.fila, MATCH($A98, Maximos_TMAX!$A:$A, 0),
    _xlpm.val, INDEX(Maximos_TMAX!$A:$ZZ, _xlpm.fila, _xlpm.colIni),
    IF(_xlpm.val="", "", _xlpm.val)
  ),
"")</f>
        <v/>
      </c>
      <c r="AV98" s="75" t="str">
        <f t="array" ref="AV9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MATCH($A98,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98" s="69" t="str">
        <f t="shared" si="10"/>
        <v>NA</v>
      </c>
    </row>
    <row r="99" spans="1:49" ht="14.25" customHeight="1" x14ac:dyDescent="0.2">
      <c r="A99" s="64">
        <v>21025030</v>
      </c>
      <c r="B99" s="70" t="s">
        <v>221</v>
      </c>
      <c r="C99" s="70" t="s">
        <v>220</v>
      </c>
      <c r="D99" s="99">
        <v>-75.736222220000002</v>
      </c>
      <c r="E99" s="99">
        <v>2.079166667</v>
      </c>
      <c r="F99" s="64">
        <v>1368</v>
      </c>
      <c r="G99" s="62">
        <v>41</v>
      </c>
      <c r="H99" s="62">
        <v>41026</v>
      </c>
      <c r="I99" s="72" t="s">
        <v>79</v>
      </c>
      <c r="J99" s="72" t="s">
        <v>219</v>
      </c>
      <c r="K99" s="66">
        <v>30</v>
      </c>
      <c r="L99" s="66">
        <v>25.2</v>
      </c>
      <c r="M99" s="66">
        <v>25</v>
      </c>
      <c r="N99" s="66">
        <v>26.2</v>
      </c>
      <c r="O99" s="66">
        <v>26.4</v>
      </c>
      <c r="P99" s="66">
        <v>28</v>
      </c>
      <c r="Q99" s="66">
        <v>27</v>
      </c>
      <c r="R99" s="66">
        <v>29</v>
      </c>
      <c r="S99" s="66">
        <v>29.2</v>
      </c>
      <c r="T99" s="66">
        <v>28</v>
      </c>
      <c r="U99" s="109">
        <v>26.2</v>
      </c>
      <c r="V99" s="66">
        <v>26.4</v>
      </c>
      <c r="W99" s="66">
        <v>27.2</v>
      </c>
      <c r="X99" s="66">
        <v>28</v>
      </c>
      <c r="Y99" s="66">
        <v>28</v>
      </c>
      <c r="Z99" s="66">
        <v>25.2</v>
      </c>
      <c r="AA99" s="66">
        <v>29</v>
      </c>
      <c r="AB99" s="66">
        <v>28</v>
      </c>
      <c r="AC99" s="66">
        <v>25.2</v>
      </c>
      <c r="AD99" s="66">
        <v>29</v>
      </c>
      <c r="AE99" s="66">
        <v>31</v>
      </c>
      <c r="AF99" s="66">
        <v>30</v>
      </c>
      <c r="AG99" s="66">
        <v>30.2</v>
      </c>
      <c r="AH99" s="66">
        <v>30.2</v>
      </c>
      <c r="AI99" s="66">
        <v>27.2</v>
      </c>
      <c r="AJ99" s="66"/>
      <c r="AK99" s="66"/>
      <c r="AL99" s="66"/>
      <c r="AM99" s="66"/>
      <c r="AN99" s="66"/>
      <c r="AO99" s="66"/>
      <c r="AP99" s="67">
        <f t="shared" si="6"/>
        <v>25</v>
      </c>
      <c r="AQ99" s="68">
        <f t="shared" si="7"/>
        <v>27.792000000000002</v>
      </c>
      <c r="AR99" s="68">
        <f>IFERROR(VLOOKUP(A99,Climatologia_TMAX!A:U,9+$E$2,FALSE),"")</f>
        <v>25.859893128991061</v>
      </c>
      <c r="AS99" s="68">
        <f t="shared" si="8"/>
        <v>1.9321068710089406</v>
      </c>
      <c r="AT99" s="74">
        <f t="shared" si="9"/>
        <v>31</v>
      </c>
      <c r="AU99" s="74">
        <f t="array" ref="AU99">IFERROR(
  _xlfn.LET(
    _xlpm.mesTxt, INDEX({"ENERO","FEBRERO","MARZO","ABRIL","MAYO","JUNIO","JULIO","AGOSTO","SEPTIEMBRE","OCTUBRE","NOVIEMBRE","DICIEMBRE"}, E$2),
    _xlpm.colIni, MATCH(_xlpm.mesTxt, Maximos_TMAX!$1:$1, 0),
    _xlpm.fila, MATCH($A99, Maximos_TMAX!$A:$A, 0),
    _xlpm.val, INDEX(Maximos_TMAX!$A:$ZZ, _xlpm.fila, _xlpm.colIni),
    IF(_xlpm.val="", "", _xlpm.val)
  ),
"")</f>
        <v>32.1</v>
      </c>
      <c r="AV99" s="75">
        <f t="array" ref="AV9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MATCH($A99,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45549</v>
      </c>
      <c r="AW99" s="69">
        <f t="shared" si="10"/>
        <v>-1.1000000000000014</v>
      </c>
    </row>
    <row r="100" spans="1:49" ht="14.25" customHeight="1" x14ac:dyDescent="0.2">
      <c r="A100" s="64">
        <v>21135030</v>
      </c>
      <c r="B100" s="70" t="s">
        <v>222</v>
      </c>
      <c r="C100" s="70" t="s">
        <v>220</v>
      </c>
      <c r="D100" s="99">
        <v>-75.108999999999995</v>
      </c>
      <c r="E100" s="99">
        <v>3.5738333330000001</v>
      </c>
      <c r="F100" s="64">
        <v>415</v>
      </c>
      <c r="G100" s="62">
        <v>73</v>
      </c>
      <c r="H100" s="62">
        <v>73483</v>
      </c>
      <c r="I100" s="72" t="s">
        <v>70</v>
      </c>
      <c r="J100" s="72" t="s">
        <v>223</v>
      </c>
      <c r="K100" s="66">
        <v>38</v>
      </c>
      <c r="L100" s="66">
        <v>40</v>
      </c>
      <c r="M100" s="66">
        <v>37.200000000000003</v>
      </c>
      <c r="N100" s="66">
        <v>39.200000000000003</v>
      </c>
      <c r="O100" s="66">
        <v>40</v>
      </c>
      <c r="P100" s="66">
        <v>40.200000000000003</v>
      </c>
      <c r="Q100" s="66">
        <v>38.4</v>
      </c>
      <c r="R100" s="66">
        <v>41.2</v>
      </c>
      <c r="S100" s="66">
        <v>41.2</v>
      </c>
      <c r="T100" s="66">
        <v>41</v>
      </c>
      <c r="U100" s="66">
        <v>39.200000000000003</v>
      </c>
      <c r="V100" s="66">
        <v>40</v>
      </c>
      <c r="W100" s="66">
        <v>39.799999999999997</v>
      </c>
      <c r="X100" s="66">
        <v>43</v>
      </c>
      <c r="Y100" s="66">
        <v>40.799999999999997</v>
      </c>
      <c r="Z100" s="107">
        <v>38.799999999999997</v>
      </c>
      <c r="AA100" s="66">
        <v>40</v>
      </c>
      <c r="AB100" s="66">
        <v>40.799999999999997</v>
      </c>
      <c r="AC100" s="66">
        <v>39</v>
      </c>
      <c r="AD100" s="66">
        <v>41.8</v>
      </c>
      <c r="AE100" s="66">
        <v>42.8</v>
      </c>
      <c r="AF100" s="109">
        <v>40.6</v>
      </c>
      <c r="AG100" s="66">
        <v>39</v>
      </c>
      <c r="AH100" s="66">
        <v>41.2</v>
      </c>
      <c r="AI100" s="66">
        <v>36.6</v>
      </c>
      <c r="AJ100" s="66"/>
      <c r="AK100" s="66"/>
      <c r="AL100" s="66"/>
      <c r="AM100" s="66"/>
      <c r="AN100" s="66"/>
      <c r="AO100" s="66"/>
      <c r="AP100" s="67">
        <f t="shared" si="6"/>
        <v>25</v>
      </c>
      <c r="AQ100" s="68">
        <f t="shared" si="7"/>
        <v>39.99199999999999</v>
      </c>
      <c r="AR100" s="68">
        <f>IFERROR(VLOOKUP(A100,Climatologia_TMAX!A:U,9+$E$2,FALSE),"")</f>
        <v>36.623448411009093</v>
      </c>
      <c r="AS100" s="68">
        <f t="shared" si="8"/>
        <v>3.368551588990897</v>
      </c>
      <c r="AT100" s="74">
        <f t="shared" si="9"/>
        <v>43</v>
      </c>
      <c r="AU100" s="74">
        <f t="array" ref="AU100">IFERROR(
  _xlfn.LET(
    _xlpm.mesTxt, INDEX({"ENERO","FEBRERO","MARZO","ABRIL","MAYO","JUNIO","JULIO","AGOSTO","SEPTIEMBRE","OCTUBRE","NOVIEMBRE","DICIEMBRE"}, E$2),
    _xlpm.colIni, MATCH(_xlpm.mesTxt, Maximos_TMAX!$1:$1, 0),
    _xlpm.fila, MATCH($A100, Maximos_TMAX!$A:$A, 0),
    _xlpm.val, INDEX(Maximos_TMAX!$A:$ZZ, _xlpm.fila, _xlpm.colIni),
    IF(_xlpm.val="", "", _xlpm.val)
  ),
"")</f>
        <v>44</v>
      </c>
      <c r="AV100" s="75">
        <f t="array" ref="AV10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42269</v>
      </c>
      <c r="AW100" s="69">
        <f t="shared" si="10"/>
        <v>-1</v>
      </c>
    </row>
    <row r="101" spans="1:49" ht="14.25" customHeight="1" x14ac:dyDescent="0.2">
      <c r="A101" s="64">
        <v>44135010</v>
      </c>
      <c r="B101" s="70" t="s">
        <v>224</v>
      </c>
      <c r="C101" s="70" t="s">
        <v>220</v>
      </c>
      <c r="D101" s="99">
        <v>-72.381916669999995</v>
      </c>
      <c r="E101" s="99">
        <v>-0.61636111100000002</v>
      </c>
      <c r="F101" s="64">
        <v>150</v>
      </c>
      <c r="G101" s="62">
        <v>18</v>
      </c>
      <c r="H101" s="62">
        <v>18756</v>
      </c>
      <c r="I101" s="72" t="s">
        <v>225</v>
      </c>
      <c r="J101" s="72" t="s">
        <v>226</v>
      </c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7">
        <f t="shared" si="6"/>
        <v>0</v>
      </c>
      <c r="AQ101" s="68" t="str">
        <f t="shared" si="7"/>
        <v/>
      </c>
      <c r="AR101" s="68">
        <f>IFERROR(VLOOKUP(A101,Climatologia_TMAX!A:U,9+$E$2,FALSE),"")</f>
        <v>31.23544312169312</v>
      </c>
      <c r="AS101" s="68" t="str">
        <f t="shared" si="8"/>
        <v/>
      </c>
      <c r="AT101" s="74" t="str">
        <f t="shared" si="9"/>
        <v/>
      </c>
      <c r="AU101" s="74">
        <f t="array" ref="AU101">IFERROR(
  _xlfn.LET(
    _xlpm.mesTxt, INDEX({"ENERO","FEBRERO","MARZO","ABRIL","MAYO","JUNIO","JULIO","AGOSTO","SEPTIEMBRE","OCTUBRE","NOVIEMBRE","DICIEMBRE"}, E$2),
    _xlpm.colIni, MATCH(_xlpm.mesTxt, Maximos_TMAX!$1:$1, 0),
    _xlpm.fila, MATCH($A101, Maximos_TMAX!$A:$A, 0),
    _xlpm.val, INDEX(Maximos_TMAX!$A:$ZZ, _xlpm.fila, _xlpm.colIni),
    IF(_xlpm.val="", "", _xlpm.val)
  ),
"")</f>
        <v>37.9</v>
      </c>
      <c r="AV101" s="75">
        <f t="array" ref="AV10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30941</v>
      </c>
      <c r="AW101" s="69" t="str">
        <f t="shared" si="10"/>
        <v>NA</v>
      </c>
    </row>
    <row r="102" spans="1:49" ht="14.25" customHeight="1" x14ac:dyDescent="0.2">
      <c r="A102" s="64">
        <v>21115100</v>
      </c>
      <c r="B102" s="70" t="s">
        <v>227</v>
      </c>
      <c r="C102" s="70" t="s">
        <v>220</v>
      </c>
      <c r="D102" s="99">
        <v>-75.066388889999999</v>
      </c>
      <c r="E102" s="99">
        <v>2.9426388889999999</v>
      </c>
      <c r="F102" s="64">
        <v>1100</v>
      </c>
      <c r="G102" s="62">
        <v>41</v>
      </c>
      <c r="H102" s="62">
        <v>41001</v>
      </c>
      <c r="I102" s="72" t="s">
        <v>79</v>
      </c>
      <c r="J102" s="72" t="s">
        <v>80</v>
      </c>
      <c r="K102" s="66">
        <v>33.6</v>
      </c>
      <c r="L102" s="66">
        <v>30.2</v>
      </c>
      <c r="M102" s="66">
        <v>29</v>
      </c>
      <c r="N102" s="66">
        <v>29.6</v>
      </c>
      <c r="O102" s="66">
        <v>29.8</v>
      </c>
      <c r="P102" s="66">
        <v>31</v>
      </c>
      <c r="Q102" s="66">
        <v>30.6</v>
      </c>
      <c r="R102" s="66">
        <v>31.6</v>
      </c>
      <c r="S102" s="66">
        <v>31</v>
      </c>
      <c r="T102" s="66">
        <v>29.6</v>
      </c>
      <c r="U102" s="66">
        <v>30.6</v>
      </c>
      <c r="V102" s="66">
        <v>31</v>
      </c>
      <c r="W102" s="66">
        <v>31.6</v>
      </c>
      <c r="X102" s="66">
        <v>31.8</v>
      </c>
      <c r="Y102" s="66">
        <v>33</v>
      </c>
      <c r="Z102" s="66">
        <v>33.6</v>
      </c>
      <c r="AA102" s="66">
        <v>30.2</v>
      </c>
      <c r="AB102" s="66">
        <v>32.799999999999997</v>
      </c>
      <c r="AC102" s="66">
        <v>30.4</v>
      </c>
      <c r="AD102" s="66">
        <v>32.4</v>
      </c>
      <c r="AE102" s="66">
        <v>32.6</v>
      </c>
      <c r="AF102" s="66">
        <v>32.4</v>
      </c>
      <c r="AG102" s="66">
        <v>32.4</v>
      </c>
      <c r="AH102" s="66">
        <v>32.799999999999997</v>
      </c>
      <c r="AI102" s="66">
        <v>30.2</v>
      </c>
      <c r="AJ102" s="66"/>
      <c r="AK102" s="66"/>
      <c r="AL102" s="66"/>
      <c r="AM102" s="66"/>
      <c r="AN102" s="66"/>
      <c r="AO102" s="66"/>
      <c r="AP102" s="67">
        <f t="shared" si="6"/>
        <v>25</v>
      </c>
      <c r="AQ102" s="68">
        <f t="shared" si="7"/>
        <v>31.351999999999997</v>
      </c>
      <c r="AR102" s="68">
        <f>IFERROR(VLOOKUP(A102,Climatologia_TMAX!A:U,9+$E$2,FALSE),"")</f>
        <v>28.401216931216929</v>
      </c>
      <c r="AS102" s="68">
        <f t="shared" si="8"/>
        <v>2.9507830687830676</v>
      </c>
      <c r="AT102" s="74">
        <f t="shared" si="9"/>
        <v>33.6</v>
      </c>
      <c r="AU102" s="74">
        <f t="array" ref="AU102">IFERROR(
  _xlfn.LET(
    _xlpm.mesTxt, INDEX({"ENERO","FEBRERO","MARZO","ABRIL","MAYO","JUNIO","JULIO","AGOSTO","SEPTIEMBRE","OCTUBRE","NOVIEMBRE","DICIEMBRE"}, E$2),
    _xlpm.colIni, MATCH(_xlpm.mesTxt, Maximos_TMAX!$1:$1, 0),
    _xlpm.fila, MATCH($A102, Maximos_TMAX!$A:$A, 0),
    _xlpm.val, INDEX(Maximos_TMAX!$A:$ZZ, _xlpm.fila, _xlpm.colIni),
    IF(_xlpm.val="", "", _xlpm.val)
  ),
"")</f>
        <v>34.200000000000003</v>
      </c>
      <c r="AV102" s="75">
        <f t="array" ref="AV10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102" s="69">
        <f t="shared" si="10"/>
        <v>-0.60000000000000142</v>
      </c>
    </row>
    <row r="103" spans="1:49" ht="14.25" customHeight="1" x14ac:dyDescent="0.2">
      <c r="A103" s="64">
        <v>21015030</v>
      </c>
      <c r="B103" s="70" t="s">
        <v>228</v>
      </c>
      <c r="C103" s="70" t="s">
        <v>220</v>
      </c>
      <c r="D103" s="99">
        <v>-76.294972220000005</v>
      </c>
      <c r="E103" s="99">
        <v>1.8884722220000001</v>
      </c>
      <c r="F103" s="64">
        <v>1800</v>
      </c>
      <c r="G103" s="62">
        <v>41</v>
      </c>
      <c r="H103" s="62">
        <v>41668</v>
      </c>
      <c r="I103" s="72" t="s">
        <v>79</v>
      </c>
      <c r="J103" s="72" t="s">
        <v>229</v>
      </c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7">
        <f t="shared" si="6"/>
        <v>0</v>
      </c>
      <c r="AQ103" s="68" t="str">
        <f t="shared" si="7"/>
        <v/>
      </c>
      <c r="AR103" s="68">
        <f>IFERROR(VLOOKUP(A103,Climatologia_TMAX!A:U,9+$E$2,FALSE),"")</f>
        <v>23.522671264367808</v>
      </c>
      <c r="AS103" s="68" t="str">
        <f t="shared" si="8"/>
        <v/>
      </c>
      <c r="AT103" s="74" t="str">
        <f t="shared" si="9"/>
        <v/>
      </c>
      <c r="AU103" s="74">
        <f t="array" ref="AU103">IFERROR(
  _xlfn.LET(
    _xlpm.mesTxt, INDEX({"ENERO","FEBRERO","MARZO","ABRIL","MAYO","JUNIO","JULIO","AGOSTO","SEPTIEMBRE","OCTUBRE","NOVIEMBRE","DICIEMBRE"}, E$2),
    _xlpm.colIni, MATCH(_xlpm.mesTxt, Maximos_TMAX!$1:$1, 0),
    _xlpm.fila, MATCH($A103, Maximos_TMAX!$A:$A, 0),
    _xlpm.val, INDEX(Maximos_TMAX!$A:$ZZ, _xlpm.fila, _xlpm.colIni),
    IF(_xlpm.val="", "", _xlpm.val)
  ),
"")</f>
        <v>28.6</v>
      </c>
      <c r="AV103" s="75">
        <f t="array" ref="AV10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42272</v>
      </c>
      <c r="AW103" s="69" t="str">
        <f t="shared" si="10"/>
        <v>NA</v>
      </c>
    </row>
    <row r="104" spans="1:49" ht="14.25" customHeight="1" x14ac:dyDescent="0.2">
      <c r="A104" s="64">
        <v>21145040</v>
      </c>
      <c r="B104" s="70" t="s">
        <v>230</v>
      </c>
      <c r="C104" s="70" t="s">
        <v>220</v>
      </c>
      <c r="D104" s="99">
        <v>-75.110111110000005</v>
      </c>
      <c r="E104" s="99">
        <v>3.3733611109999999</v>
      </c>
      <c r="F104" s="64">
        <v>440</v>
      </c>
      <c r="G104" s="62">
        <v>41</v>
      </c>
      <c r="H104" s="62">
        <v>41872</v>
      </c>
      <c r="I104" s="72" t="s">
        <v>79</v>
      </c>
      <c r="J104" s="72" t="s">
        <v>231</v>
      </c>
      <c r="K104" s="66">
        <v>37.6</v>
      </c>
      <c r="L104" s="66">
        <v>39.4</v>
      </c>
      <c r="M104" s="66">
        <v>36.799999999999997</v>
      </c>
      <c r="N104" s="66">
        <v>38.6</v>
      </c>
      <c r="O104" s="66">
        <v>39.200000000000003</v>
      </c>
      <c r="P104" s="66">
        <v>39.4</v>
      </c>
      <c r="Q104" s="66">
        <v>37.6</v>
      </c>
      <c r="R104" s="66">
        <v>39.6</v>
      </c>
      <c r="S104" s="66">
        <v>38.6</v>
      </c>
      <c r="T104" s="66">
        <v>39</v>
      </c>
      <c r="U104" s="66">
        <v>37.6</v>
      </c>
      <c r="V104" s="66">
        <v>38.799999999999997</v>
      </c>
      <c r="W104" s="66">
        <v>38.200000000000003</v>
      </c>
      <c r="X104" s="66">
        <v>39.6</v>
      </c>
      <c r="Y104" s="66">
        <v>38.4</v>
      </c>
      <c r="Z104" s="66">
        <v>37.6</v>
      </c>
      <c r="AA104" s="66">
        <v>38.6</v>
      </c>
      <c r="AB104" s="66">
        <v>39.200000000000003</v>
      </c>
      <c r="AC104" s="66">
        <v>37.4</v>
      </c>
      <c r="AD104" s="66">
        <v>39.6</v>
      </c>
      <c r="AE104" s="66">
        <v>40.200000000000003</v>
      </c>
      <c r="AF104" s="66">
        <v>38.200000000000003</v>
      </c>
      <c r="AG104" s="66">
        <v>38.200000000000003</v>
      </c>
      <c r="AH104" s="66">
        <v>38.6</v>
      </c>
      <c r="AI104" s="66">
        <v>39.200000000000003</v>
      </c>
      <c r="AJ104" s="66"/>
      <c r="AK104" s="66"/>
      <c r="AL104" s="66"/>
      <c r="AM104" s="66"/>
      <c r="AN104" s="66"/>
      <c r="AO104" s="66"/>
      <c r="AP104" s="67">
        <f t="shared" si="6"/>
        <v>25</v>
      </c>
      <c r="AQ104" s="68">
        <f t="shared" si="7"/>
        <v>38.608000000000018</v>
      </c>
      <c r="AR104" s="68" t="str">
        <f>IFERROR(VLOOKUP(A104,Climatologia_TMAX!A:U,9+$E$2,FALSE),"")</f>
        <v/>
      </c>
      <c r="AS104" s="68" t="str">
        <f t="shared" si="8"/>
        <v/>
      </c>
      <c r="AT104" s="74">
        <f t="shared" si="9"/>
        <v>40.200000000000003</v>
      </c>
      <c r="AU104" s="74">
        <f t="array" ref="AU104">IFERROR(
  _xlfn.LET(
    _xlpm.mesTxt, INDEX({"ENERO","FEBRERO","MARZO","ABRIL","MAYO","JUNIO","JULIO","AGOSTO","SEPTIEMBRE","OCTUBRE","NOVIEMBRE","DICIEMBRE"}, E$2),
    _xlpm.colIni, MATCH(_xlpm.mesTxt, Maximos_TMAX!$1:$1, 0),
    _xlpm.fila, MATCH($A104, Maximos_TMAX!$A:$A, 0),
    _xlpm.val, INDEX(Maximos_TMAX!$A:$ZZ, _xlpm.fila, _xlpm.colIni),
    IF(_xlpm.val="", "", _xlpm.val)
  ),
"")</f>
        <v>41</v>
      </c>
      <c r="AV104" s="75">
        <f t="array" ref="AV10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45549</v>
      </c>
      <c r="AW104" s="69">
        <f t="shared" si="10"/>
        <v>-0.79999999999999716</v>
      </c>
    </row>
    <row r="105" spans="1:49" ht="14.25" customHeight="1" x14ac:dyDescent="0.2">
      <c r="A105" s="64">
        <v>44045010</v>
      </c>
      <c r="B105" s="70" t="s">
        <v>232</v>
      </c>
      <c r="C105" s="70" t="s">
        <v>220</v>
      </c>
      <c r="D105" s="99">
        <v>-75.961500000000001</v>
      </c>
      <c r="E105" s="99">
        <v>1.325138889</v>
      </c>
      <c r="F105" s="64">
        <v>320</v>
      </c>
      <c r="G105" s="62">
        <v>18</v>
      </c>
      <c r="H105" s="62">
        <v>18610</v>
      </c>
      <c r="I105" s="72" t="s">
        <v>225</v>
      </c>
      <c r="J105" s="72" t="s">
        <v>233</v>
      </c>
      <c r="K105" s="66">
        <v>35.200000000000003</v>
      </c>
      <c r="L105" s="66">
        <v>30.4</v>
      </c>
      <c r="M105" s="66">
        <v>33.200000000000003</v>
      </c>
      <c r="N105" s="66">
        <v>32.6</v>
      </c>
      <c r="O105" s="66">
        <v>32.5</v>
      </c>
      <c r="P105" s="66">
        <v>32.799999999999997</v>
      </c>
      <c r="Q105" s="66">
        <v>32</v>
      </c>
      <c r="R105" s="66">
        <v>30.8</v>
      </c>
      <c r="S105" s="66">
        <v>29.6</v>
      </c>
      <c r="T105" s="66">
        <v>34</v>
      </c>
      <c r="U105" s="66">
        <v>32</v>
      </c>
      <c r="V105" s="66">
        <v>30.4</v>
      </c>
      <c r="W105" s="66">
        <v>33.4</v>
      </c>
      <c r="X105" s="66">
        <v>31.4</v>
      </c>
      <c r="Y105" s="66">
        <v>32</v>
      </c>
      <c r="Z105" s="66">
        <v>30.6</v>
      </c>
      <c r="AA105" s="66">
        <v>32.799999999999997</v>
      </c>
      <c r="AB105" s="66">
        <v>32.4</v>
      </c>
      <c r="AC105" s="66">
        <v>32.4</v>
      </c>
      <c r="AD105" s="66">
        <v>31.6</v>
      </c>
      <c r="AE105" s="66">
        <v>35.4</v>
      </c>
      <c r="AF105" s="66">
        <v>35.4</v>
      </c>
      <c r="AG105" s="66">
        <v>31.8</v>
      </c>
      <c r="AH105" s="66">
        <v>33</v>
      </c>
      <c r="AI105" s="66">
        <v>31.2</v>
      </c>
      <c r="AJ105" s="66"/>
      <c r="AK105" s="66"/>
      <c r="AL105" s="66"/>
      <c r="AM105" s="66"/>
      <c r="AN105" s="66"/>
      <c r="AO105" s="66"/>
      <c r="AP105" s="67">
        <f t="shared" si="6"/>
        <v>25</v>
      </c>
      <c r="AQ105" s="68">
        <f t="shared" si="7"/>
        <v>32.355999999999995</v>
      </c>
      <c r="AR105" s="68">
        <f>IFERROR(VLOOKUP(A105,Climatologia_TMAX!A:U,9+$E$2,FALSE),"")</f>
        <v>31.333378216621981</v>
      </c>
      <c r="AS105" s="68">
        <f t="shared" si="8"/>
        <v>1.022621783378014</v>
      </c>
      <c r="AT105" s="74">
        <f t="shared" si="9"/>
        <v>35.4</v>
      </c>
      <c r="AU105" s="74">
        <f t="array" ref="AU105">IFERROR(
  _xlfn.LET(
    _xlpm.mesTxt, INDEX({"ENERO","FEBRERO","MARZO","ABRIL","MAYO","JUNIO","JULIO","AGOSTO","SEPTIEMBRE","OCTUBRE","NOVIEMBRE","DICIEMBRE"}, E$2),
    _xlpm.colIni, MATCH(_xlpm.mesTxt, Maximos_TMAX!$1:$1, 0),
    _xlpm.fila, MATCH($A105, Maximos_TMAX!$A:$A, 0),
    _xlpm.val, INDEX(Maximos_TMAX!$A:$ZZ, _xlpm.fila, _xlpm.colIni),
    IF(_xlpm.val="", "", _xlpm.val)
  ),
"")</f>
        <v>36.6</v>
      </c>
      <c r="AV105" s="75">
        <f t="array" ref="AV10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36416</v>
      </c>
      <c r="AW105" s="69">
        <f t="shared" si="10"/>
        <v>-1.2000000000000028</v>
      </c>
    </row>
    <row r="106" spans="1:49" ht="14.25" customHeight="1" x14ac:dyDescent="0.2">
      <c r="A106" s="64">
        <v>21145080</v>
      </c>
      <c r="B106" s="70" t="s">
        <v>234</v>
      </c>
      <c r="C106" s="70" t="s">
        <v>220</v>
      </c>
      <c r="D106" s="99">
        <v>-74.702944439999996</v>
      </c>
      <c r="E106" s="99">
        <v>3.5897777780000002</v>
      </c>
      <c r="F106" s="64">
        <v>1410</v>
      </c>
      <c r="G106" s="62">
        <v>41</v>
      </c>
      <c r="H106" s="62">
        <v>41206</v>
      </c>
      <c r="I106" s="72" t="s">
        <v>79</v>
      </c>
      <c r="J106" s="72" t="s">
        <v>235</v>
      </c>
      <c r="K106" s="66">
        <v>26.2</v>
      </c>
      <c r="L106" s="66">
        <v>28</v>
      </c>
      <c r="M106" s="66">
        <v>25.8</v>
      </c>
      <c r="N106" s="66">
        <v>25.6</v>
      </c>
      <c r="O106" s="66">
        <v>28.6</v>
      </c>
      <c r="P106" s="66">
        <v>27</v>
      </c>
      <c r="Q106" s="66">
        <v>25.8</v>
      </c>
      <c r="R106" s="66">
        <v>27.8</v>
      </c>
      <c r="S106" s="66">
        <v>27.8</v>
      </c>
      <c r="T106" s="66">
        <v>27.8</v>
      </c>
      <c r="U106" s="66">
        <v>26.6</v>
      </c>
      <c r="V106" s="66">
        <v>27.8</v>
      </c>
      <c r="W106" s="66">
        <v>28.6</v>
      </c>
      <c r="X106" s="66">
        <v>29.4</v>
      </c>
      <c r="Y106" s="66">
        <v>27.2</v>
      </c>
      <c r="Z106" s="66">
        <v>25.4</v>
      </c>
      <c r="AA106" s="66">
        <v>26.8</v>
      </c>
      <c r="AB106" s="66">
        <v>28.4</v>
      </c>
      <c r="AC106" s="66">
        <v>27.6</v>
      </c>
      <c r="AD106" s="66">
        <v>30</v>
      </c>
      <c r="AE106" s="66">
        <v>29.6</v>
      </c>
      <c r="AF106" s="66">
        <v>30</v>
      </c>
      <c r="AG106" s="66">
        <v>28.6</v>
      </c>
      <c r="AH106" s="66">
        <v>28.6</v>
      </c>
      <c r="AI106" s="66">
        <v>28.4</v>
      </c>
      <c r="AJ106" s="66"/>
      <c r="AK106" s="66"/>
      <c r="AL106" s="66"/>
      <c r="AM106" s="66"/>
      <c r="AN106" s="66"/>
      <c r="AO106" s="66"/>
      <c r="AP106" s="67">
        <f t="shared" si="6"/>
        <v>25</v>
      </c>
      <c r="AQ106" s="68">
        <f t="shared" si="7"/>
        <v>27.736000000000004</v>
      </c>
      <c r="AR106" s="68">
        <f>IFERROR(VLOOKUP(A106,Climatologia_TMAX!A:U,9+$E$2,FALSE),"")</f>
        <v>25.893091954022989</v>
      </c>
      <c r="AS106" s="68">
        <f t="shared" si="8"/>
        <v>1.8429080459770155</v>
      </c>
      <c r="AT106" s="74">
        <f t="shared" si="9"/>
        <v>30</v>
      </c>
      <c r="AU106" s="74" t="str">
        <f t="array" ref="AU106">IFERROR(
  _xlfn.LET(
    _xlpm.mesTxt, INDEX({"ENERO","FEBRERO","MARZO","ABRIL","MAYO","JUNIO","JULIO","AGOSTO","SEPTIEMBRE","OCTUBRE","NOVIEMBRE","DICIEMBRE"}, E$2),
    _xlpm.colIni, MATCH(_xlpm.mesTxt, Maximos_TMAX!$1:$1, 0),
    _xlpm.fila, MATCH($A106, Maximos_TMAX!$A:$A, 0),
    _xlpm.val, INDEX(Maximos_TMAX!$A:$ZZ, _xlpm.fila, _xlpm.colIni),
    IF(_xlpm.val="", "", _xlpm.val)
  ),
"")</f>
        <v/>
      </c>
      <c r="AV106" s="75" t="str">
        <f t="array" ref="AV10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MATCH($A106,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06" s="69" t="str">
        <f t="shared" si="10"/>
        <v>NA</v>
      </c>
    </row>
    <row r="107" spans="1:49" ht="14.25" customHeight="1" x14ac:dyDescent="0.2">
      <c r="A107" s="64">
        <v>21055030</v>
      </c>
      <c r="B107" s="70" t="s">
        <v>236</v>
      </c>
      <c r="C107" s="70" t="s">
        <v>220</v>
      </c>
      <c r="D107" s="99">
        <v>-76.16</v>
      </c>
      <c r="E107" s="99">
        <v>2.2400000000000002</v>
      </c>
      <c r="F107" s="64">
        <v>2085</v>
      </c>
      <c r="G107" s="62">
        <v>19</v>
      </c>
      <c r="H107" s="62">
        <v>19355</v>
      </c>
      <c r="I107" s="72" t="s">
        <v>237</v>
      </c>
      <c r="J107" s="72" t="s">
        <v>238</v>
      </c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7">
        <f t="shared" si="6"/>
        <v>0</v>
      </c>
      <c r="AQ107" s="68" t="str">
        <f t="shared" si="7"/>
        <v/>
      </c>
      <c r="AR107" s="68">
        <f>IFERROR(VLOOKUP(A107,Climatologia_TMAX!A:U,9+$E$2,FALSE),"")</f>
        <v>19.612304811231439</v>
      </c>
      <c r="AS107" s="68" t="str">
        <f t="shared" si="8"/>
        <v/>
      </c>
      <c r="AT107" s="74" t="str">
        <f t="shared" si="9"/>
        <v/>
      </c>
      <c r="AU107" s="74">
        <f t="array" ref="AU107">IFERROR(
  _xlfn.LET(
    _xlpm.mesTxt, INDEX({"ENERO","FEBRERO","MARZO","ABRIL","MAYO","JUNIO","JULIO","AGOSTO","SEPTIEMBRE","OCTUBRE","NOVIEMBRE","DICIEMBRE"}, E$2),
    _xlpm.colIni, MATCH(_xlpm.mesTxt, Maximos_TMAX!$1:$1, 0),
    _xlpm.fila, MATCH($A107, Maximos_TMAX!$A:$A, 0),
    _xlpm.val, INDEX(Maximos_TMAX!$A:$ZZ, _xlpm.fila, _xlpm.colIni),
    IF(_xlpm.val="", "", _xlpm.val)
  ),
"")</f>
        <v>26.2</v>
      </c>
      <c r="AV107" s="75">
        <f t="array" ref="AV10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35679</v>
      </c>
      <c r="AW107" s="69" t="str">
        <f t="shared" si="10"/>
        <v>NA</v>
      </c>
    </row>
    <row r="108" spans="1:49" ht="14.25" customHeight="1" x14ac:dyDescent="0.2">
      <c r="A108" s="64">
        <v>44045020</v>
      </c>
      <c r="B108" s="70" t="s">
        <v>239</v>
      </c>
      <c r="C108" s="70" t="s">
        <v>220</v>
      </c>
      <c r="D108" s="99">
        <v>-75.70447222</v>
      </c>
      <c r="E108" s="99">
        <v>1.1952499999999999</v>
      </c>
      <c r="F108" s="64">
        <v>270</v>
      </c>
      <c r="G108" s="62">
        <v>18</v>
      </c>
      <c r="H108" s="62">
        <v>18860</v>
      </c>
      <c r="I108" s="72" t="s">
        <v>225</v>
      </c>
      <c r="J108" s="72" t="s">
        <v>240</v>
      </c>
      <c r="K108" s="66">
        <v>35.4</v>
      </c>
      <c r="L108" s="66">
        <v>31.6</v>
      </c>
      <c r="M108" s="66">
        <v>33.799999999999997</v>
      </c>
      <c r="N108" s="66">
        <v>32.6</v>
      </c>
      <c r="O108" s="66">
        <v>33.4</v>
      </c>
      <c r="P108" s="66">
        <v>33.799999999999997</v>
      </c>
      <c r="Q108" s="66">
        <v>32.799999999999997</v>
      </c>
      <c r="R108" s="66">
        <v>31.6</v>
      </c>
      <c r="S108" s="66">
        <v>31.2</v>
      </c>
      <c r="T108" s="66">
        <v>32.4</v>
      </c>
      <c r="U108" s="66">
        <v>31.6</v>
      </c>
      <c r="V108" s="66">
        <v>32.6</v>
      </c>
      <c r="W108" s="66">
        <v>31.8</v>
      </c>
      <c r="X108" s="66">
        <v>35</v>
      </c>
      <c r="Y108" s="66">
        <v>32</v>
      </c>
      <c r="Z108" s="66">
        <v>31</v>
      </c>
      <c r="AA108" s="66">
        <v>32.6</v>
      </c>
      <c r="AB108" s="66">
        <v>32.200000000000003</v>
      </c>
      <c r="AC108" s="66">
        <v>33.200000000000003</v>
      </c>
      <c r="AD108" s="66">
        <v>33.4</v>
      </c>
      <c r="AE108" s="66">
        <v>34.200000000000003</v>
      </c>
      <c r="AF108" s="66">
        <v>35.4</v>
      </c>
      <c r="AG108" s="66">
        <v>33.6</v>
      </c>
      <c r="AH108" s="66">
        <v>34.6</v>
      </c>
      <c r="AI108" s="66">
        <v>33</v>
      </c>
      <c r="AJ108" s="66"/>
      <c r="AK108" s="66"/>
      <c r="AL108" s="66"/>
      <c r="AM108" s="66"/>
      <c r="AN108" s="66"/>
      <c r="AO108" s="66"/>
      <c r="AP108" s="67">
        <f t="shared" si="6"/>
        <v>25</v>
      </c>
      <c r="AQ108" s="68">
        <f t="shared" si="7"/>
        <v>32.992000000000012</v>
      </c>
      <c r="AR108" s="68">
        <f>IFERROR(VLOOKUP(A108,Climatologia_TMAX!A:U,9+$E$2,FALSE),"")</f>
        <v>31.57003010399562</v>
      </c>
      <c r="AS108" s="68">
        <f t="shared" si="8"/>
        <v>1.4219698960043914</v>
      </c>
      <c r="AT108" s="74">
        <f t="shared" si="9"/>
        <v>35.4</v>
      </c>
      <c r="AU108" s="74">
        <f t="array" ref="AU108">IFERROR(
  _xlfn.LET(
    _xlpm.mesTxt, INDEX({"ENERO","FEBRERO","MARZO","ABRIL","MAYO","JUNIO","JULIO","AGOSTO","SEPTIEMBRE","OCTUBRE","NOVIEMBRE","DICIEMBRE"}, E$2),
    _xlpm.colIni, MATCH(_xlpm.mesTxt, Maximos_TMAX!$1:$1, 0),
    _xlpm.fila, MATCH($A108, Maximos_TMAX!$A:$A, 0),
    _xlpm.val, INDEX(Maximos_TMAX!$A:$ZZ, _xlpm.fila, _xlpm.colIni),
    IF(_xlpm.val="", "", _xlpm.val)
  ),
"")</f>
        <v>37.200000000000003</v>
      </c>
      <c r="AV108" s="75">
        <f t="array" ref="AV10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108" s="69">
        <f t="shared" si="10"/>
        <v>-1.8000000000000043</v>
      </c>
    </row>
    <row r="109" spans="1:49" ht="14.25" customHeight="1" x14ac:dyDescent="0.2">
      <c r="A109" s="64">
        <v>21065040</v>
      </c>
      <c r="B109" s="70" t="s">
        <v>241</v>
      </c>
      <c r="C109" s="70" t="s">
        <v>220</v>
      </c>
      <c r="D109" s="99">
        <v>-75.529444440000006</v>
      </c>
      <c r="E109" s="99">
        <v>2.2524999999999999</v>
      </c>
      <c r="F109" s="64">
        <v>1270</v>
      </c>
      <c r="G109" s="62">
        <v>41</v>
      </c>
      <c r="H109" s="62">
        <v>41298</v>
      </c>
      <c r="I109" s="72" t="s">
        <v>79</v>
      </c>
      <c r="J109" s="72" t="s">
        <v>242</v>
      </c>
      <c r="K109" s="66">
        <v>31</v>
      </c>
      <c r="L109" s="66">
        <v>27.2</v>
      </c>
      <c r="M109" s="66">
        <v>27.8</v>
      </c>
      <c r="N109" s="66">
        <v>28.6</v>
      </c>
      <c r="O109" s="66">
        <v>26.2</v>
      </c>
      <c r="P109" s="66">
        <v>26.8</v>
      </c>
      <c r="Q109" s="66">
        <v>28.2</v>
      </c>
      <c r="R109" s="66">
        <v>29.4</v>
      </c>
      <c r="S109" s="66">
        <v>30</v>
      </c>
      <c r="T109" s="66">
        <v>27.8</v>
      </c>
      <c r="U109" s="66">
        <v>27.2</v>
      </c>
      <c r="V109" s="66">
        <v>26</v>
      </c>
      <c r="W109" s="66">
        <v>28.5</v>
      </c>
      <c r="X109" s="66">
        <v>30.2</v>
      </c>
      <c r="Y109" s="66">
        <v>29.2</v>
      </c>
      <c r="Z109" s="66">
        <v>24</v>
      </c>
      <c r="AA109" s="66">
        <v>28.6</v>
      </c>
      <c r="AB109" s="66">
        <v>28</v>
      </c>
      <c r="AC109" s="66">
        <v>25.2</v>
      </c>
      <c r="AD109" s="66">
        <v>28.8</v>
      </c>
      <c r="AE109" s="66">
        <v>31.2</v>
      </c>
      <c r="AF109" s="66">
        <v>31.4</v>
      </c>
      <c r="AG109" s="66">
        <v>29.8</v>
      </c>
      <c r="AH109" s="66">
        <v>30.8</v>
      </c>
      <c r="AI109" s="66">
        <v>29.2</v>
      </c>
      <c r="AJ109" s="66"/>
      <c r="AK109" s="66"/>
      <c r="AL109" s="66"/>
      <c r="AM109" s="66"/>
      <c r="AN109" s="66"/>
      <c r="AO109" s="66"/>
      <c r="AP109" s="67">
        <f t="shared" si="6"/>
        <v>25</v>
      </c>
      <c r="AQ109" s="68">
        <f t="shared" si="7"/>
        <v>28.443999999999996</v>
      </c>
      <c r="AR109" s="68">
        <f>IFERROR(VLOOKUP(A109,Climatologia_TMAX!A:U,9+$E$2,FALSE),"")</f>
        <v>26.601765290194411</v>
      </c>
      <c r="AS109" s="68">
        <f t="shared" si="8"/>
        <v>1.8422347098055845</v>
      </c>
      <c r="AT109" s="74">
        <f t="shared" si="9"/>
        <v>31.4</v>
      </c>
      <c r="AU109" s="74">
        <f t="array" ref="AU109">IFERROR(
  _xlfn.LET(
    _xlpm.mesTxt, INDEX({"ENERO","FEBRERO","MARZO","ABRIL","MAYO","JUNIO","JULIO","AGOSTO","SEPTIEMBRE","OCTUBRE","NOVIEMBRE","DICIEMBRE"}, E$2),
    _xlpm.colIni, MATCH(_xlpm.mesTxt, Maximos_TMAX!$1:$1, 0),
    _xlpm.fila, MATCH($A109, Maximos_TMAX!$A:$A, 0),
    _xlpm.val, INDEX(Maximos_TMAX!$A:$ZZ, _xlpm.fila, _xlpm.colIni),
    IF(_xlpm.val="", "", _xlpm.val)
  ),
"")</f>
        <v>32.799999999999997</v>
      </c>
      <c r="AV109" s="75">
        <f t="array" ref="AV10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MATCH($A109,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42275</v>
      </c>
      <c r="AW109" s="69">
        <f t="shared" si="10"/>
        <v>-1.3999999999999986</v>
      </c>
    </row>
    <row r="110" spans="1:49" ht="14.25" customHeight="1" x14ac:dyDescent="0.2">
      <c r="A110" s="64">
        <v>15075501</v>
      </c>
      <c r="B110" s="70" t="s">
        <v>243</v>
      </c>
      <c r="C110" s="70" t="s">
        <v>244</v>
      </c>
      <c r="D110" s="99">
        <v>-71.982888889999998</v>
      </c>
      <c r="E110" s="99">
        <v>12.224305559999999</v>
      </c>
      <c r="F110" s="64">
        <v>10</v>
      </c>
      <c r="G110" s="62">
        <v>44</v>
      </c>
      <c r="H110" s="62">
        <v>44847</v>
      </c>
      <c r="I110" s="72" t="s">
        <v>40</v>
      </c>
      <c r="J110" s="72" t="s">
        <v>245</v>
      </c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7">
        <f t="shared" si="6"/>
        <v>0</v>
      </c>
      <c r="AQ110" s="68" t="str">
        <f t="shared" si="7"/>
        <v/>
      </c>
      <c r="AR110" s="68">
        <f>IFERROR(VLOOKUP(A110,Climatologia_TMAX!A:U,9+$E$2,FALSE),"")</f>
        <v>34.193588457094208</v>
      </c>
      <c r="AS110" s="68" t="str">
        <f t="shared" si="8"/>
        <v/>
      </c>
      <c r="AT110" s="74" t="str">
        <f t="shared" si="9"/>
        <v/>
      </c>
      <c r="AU110" s="74">
        <f t="array" ref="AU110">IFERROR(
  _xlfn.LET(
    _xlpm.mesTxt, INDEX({"ENERO","FEBRERO","MARZO","ABRIL","MAYO","JUNIO","JULIO","AGOSTO","SEPTIEMBRE","OCTUBRE","NOVIEMBRE","DICIEMBRE"}, E$2),
    _xlpm.colIni, MATCH(_xlpm.mesTxt, Maximos_TMAX!$1:$1, 0),
    _xlpm.fila, MATCH($A110, Maximos_TMAX!$A:$A, 0),
    _xlpm.val, INDEX(Maximos_TMAX!$A:$ZZ, _xlpm.fila, _xlpm.colIni),
    IF(_xlpm.val="", "", _xlpm.val)
  ),
"")</f>
        <v>38.700000000000003</v>
      </c>
      <c r="AV110" s="75">
        <f t="array" ref="AV11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40074</v>
      </c>
      <c r="AW110" s="69" t="str">
        <f t="shared" si="10"/>
        <v>NA</v>
      </c>
    </row>
    <row r="111" spans="1:49" ht="14.25" customHeight="1" x14ac:dyDescent="0.2">
      <c r="A111" s="64">
        <v>28035020</v>
      </c>
      <c r="B111" s="70" t="s">
        <v>246</v>
      </c>
      <c r="C111" s="70" t="s">
        <v>244</v>
      </c>
      <c r="D111" s="99">
        <v>-73.319444439999998</v>
      </c>
      <c r="E111" s="99">
        <v>10.363055559999999</v>
      </c>
      <c r="F111" s="64">
        <v>110</v>
      </c>
      <c r="G111" s="62">
        <v>20</v>
      </c>
      <c r="H111" s="62">
        <v>20001</v>
      </c>
      <c r="I111" s="72" t="s">
        <v>43</v>
      </c>
      <c r="J111" s="72" t="s">
        <v>44</v>
      </c>
      <c r="K111" s="66">
        <v>36.200000000000003</v>
      </c>
      <c r="L111" s="66">
        <v>35.6</v>
      </c>
      <c r="M111" s="66">
        <v>37.4</v>
      </c>
      <c r="N111" s="66">
        <v>38.200000000000003</v>
      </c>
      <c r="O111" s="66">
        <v>37.6</v>
      </c>
      <c r="P111" s="66">
        <v>40.200000000000003</v>
      </c>
      <c r="Q111" s="66">
        <v>34.4</v>
      </c>
      <c r="R111" s="66">
        <v>37.799999999999997</v>
      </c>
      <c r="S111" s="66">
        <v>39.4</v>
      </c>
      <c r="T111" s="66">
        <v>38.4</v>
      </c>
      <c r="U111" s="66">
        <v>39.4</v>
      </c>
      <c r="V111" s="66">
        <v>38</v>
      </c>
      <c r="W111" s="66">
        <v>39.4</v>
      </c>
      <c r="X111" s="66">
        <v>37.4</v>
      </c>
      <c r="Y111" s="66">
        <v>38.6</v>
      </c>
      <c r="Z111" s="66">
        <v>39.200000000000003</v>
      </c>
      <c r="AA111" s="109">
        <v>40.4</v>
      </c>
      <c r="AB111" s="66">
        <v>40.6</v>
      </c>
      <c r="AC111" s="66">
        <v>36.4</v>
      </c>
      <c r="AD111" s="66">
        <v>36.4</v>
      </c>
      <c r="AE111" s="66">
        <v>38.4</v>
      </c>
      <c r="AF111" s="66">
        <v>39.200000000000003</v>
      </c>
      <c r="AG111" s="66">
        <v>38.799999999999997</v>
      </c>
      <c r="AH111" s="66">
        <v>39.4</v>
      </c>
      <c r="AI111" s="66">
        <v>37.4</v>
      </c>
      <c r="AJ111" s="66"/>
      <c r="AK111" s="66"/>
      <c r="AL111" s="66"/>
      <c r="AM111" s="66"/>
      <c r="AN111" s="66"/>
      <c r="AO111" s="66"/>
      <c r="AP111" s="67">
        <f t="shared" si="6"/>
        <v>25</v>
      </c>
      <c r="AQ111" s="68">
        <f t="shared" si="7"/>
        <v>38.167999999999999</v>
      </c>
      <c r="AR111" s="68">
        <f>IFERROR(VLOOKUP(A111,Climatologia_TMAX!A:U,9+$E$2,FALSE),"")</f>
        <v>33.956722503192843</v>
      </c>
      <c r="AS111" s="68">
        <f t="shared" si="8"/>
        <v>4.2112774968071562</v>
      </c>
      <c r="AT111" s="74">
        <f t="shared" si="9"/>
        <v>40.6</v>
      </c>
      <c r="AU111" s="74">
        <f t="array" ref="AU111">IFERROR(
  _xlfn.LET(
    _xlpm.mesTxt, INDEX({"ENERO","FEBRERO","MARZO","ABRIL","MAYO","JUNIO","JULIO","AGOSTO","SEPTIEMBRE","OCTUBRE","NOVIEMBRE","DICIEMBRE"}, E$2),
    _xlpm.colIni, MATCH(_xlpm.mesTxt, Maximos_TMAX!$1:$1, 0),
    _xlpm.fila, MATCH($A111, Maximos_TMAX!$A:$A, 0),
    _xlpm.val, INDEX(Maximos_TMAX!$A:$ZZ, _xlpm.fila, _xlpm.colIni),
    IF(_xlpm.val="", "", _xlpm.val)
  ),
"")</f>
        <v>39.799999999999997</v>
      </c>
      <c r="AV111" s="75">
        <f t="array" ref="AV11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42256</v>
      </c>
      <c r="AW111" s="69">
        <f t="shared" si="10"/>
        <v>0.80000000000000426</v>
      </c>
    </row>
    <row r="112" spans="1:49" ht="14.25" customHeight="1" x14ac:dyDescent="0.2">
      <c r="A112" s="64">
        <v>15085030</v>
      </c>
      <c r="B112" s="70" t="s">
        <v>247</v>
      </c>
      <c r="C112" s="70" t="s">
        <v>244</v>
      </c>
      <c r="D112" s="99">
        <v>-72.359944440000007</v>
      </c>
      <c r="E112" s="99">
        <v>11.216749999999999</v>
      </c>
      <c r="F112" s="64">
        <v>118</v>
      </c>
      <c r="G112" s="62">
        <v>44</v>
      </c>
      <c r="H112" s="62">
        <v>44430</v>
      </c>
      <c r="I112" s="72" t="s">
        <v>40</v>
      </c>
      <c r="J112" s="72" t="s">
        <v>248</v>
      </c>
      <c r="K112" s="66">
        <v>37.799999999999997</v>
      </c>
      <c r="L112" s="66">
        <v>36.200000000000003</v>
      </c>
      <c r="M112" s="66">
        <v>36.4</v>
      </c>
      <c r="N112" s="66">
        <v>37</v>
      </c>
      <c r="O112" s="66">
        <v>36.799999999999997</v>
      </c>
      <c r="P112" s="66">
        <v>38.200000000000003</v>
      </c>
      <c r="Q112" s="66">
        <v>37.799999999999997</v>
      </c>
      <c r="R112" s="66">
        <v>36.6</v>
      </c>
      <c r="S112" s="66">
        <v>37.200000000000003</v>
      </c>
      <c r="T112" s="66">
        <v>37.6</v>
      </c>
      <c r="U112" s="66">
        <v>36.799999999999997</v>
      </c>
      <c r="V112" s="66">
        <v>35.6</v>
      </c>
      <c r="W112" s="66">
        <v>36.6</v>
      </c>
      <c r="X112" s="66">
        <v>34.6</v>
      </c>
      <c r="Y112" s="66">
        <v>37.6</v>
      </c>
      <c r="Z112" s="66">
        <v>36.200000000000003</v>
      </c>
      <c r="AA112" s="66">
        <v>39.200000000000003</v>
      </c>
      <c r="AB112" s="66"/>
      <c r="AC112" s="66">
        <v>39.200000000000003</v>
      </c>
      <c r="AD112" s="66">
        <v>39.6</v>
      </c>
      <c r="AE112" s="66">
        <v>37.799999999999997</v>
      </c>
      <c r="AF112" s="66">
        <v>36.4</v>
      </c>
      <c r="AG112" s="66">
        <v>37.799999999999997</v>
      </c>
      <c r="AH112" s="66">
        <v>36.6</v>
      </c>
      <c r="AI112" s="66">
        <v>36.6</v>
      </c>
      <c r="AJ112" s="66"/>
      <c r="AK112" s="66"/>
      <c r="AL112" s="66"/>
      <c r="AM112" s="66"/>
      <c r="AN112" s="66"/>
      <c r="AO112" s="66"/>
      <c r="AP112" s="67">
        <f t="shared" si="6"/>
        <v>24</v>
      </c>
      <c r="AQ112" s="68">
        <f t="shared" si="7"/>
        <v>37.175000000000004</v>
      </c>
      <c r="AR112" s="68" t="str">
        <f>IFERROR(VLOOKUP(A112,Climatologia_TMAX!A:U,9+$E$2,FALSE),"")</f>
        <v/>
      </c>
      <c r="AS112" s="68" t="str">
        <f t="shared" si="8"/>
        <v/>
      </c>
      <c r="AT112" s="74">
        <f t="shared" si="9"/>
        <v>39.6</v>
      </c>
      <c r="AU112" s="74">
        <f t="array" ref="AU112">IFERROR(
  _xlfn.LET(
    _xlpm.mesTxt, INDEX({"ENERO","FEBRERO","MARZO","ABRIL","MAYO","JUNIO","JULIO","AGOSTO","SEPTIEMBRE","OCTUBRE","NOVIEMBRE","DICIEMBRE"}, E$2),
    _xlpm.colIni, MATCH(_xlpm.mesTxt, Maximos_TMAX!$1:$1, 0),
    _xlpm.fila, MATCH($A112, Maximos_TMAX!$A:$A, 0),
    _xlpm.val, INDEX(Maximos_TMAX!$A:$ZZ, _xlpm.fila, _xlpm.colIni),
    IF(_xlpm.val="", "", _xlpm.val)
  ),
"")</f>
        <v>40</v>
      </c>
      <c r="AV112" s="75">
        <f t="array" ref="AV11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42260</v>
      </c>
      <c r="AW112" s="69">
        <f t="shared" si="10"/>
        <v>-0.39999999999999858</v>
      </c>
    </row>
    <row r="113" spans="1:49" ht="14.25" customHeight="1" x14ac:dyDescent="0.2">
      <c r="A113" s="64">
        <v>15065501</v>
      </c>
      <c r="B113" s="70" t="s">
        <v>249</v>
      </c>
      <c r="C113" s="70" t="s">
        <v>244</v>
      </c>
      <c r="D113" s="99">
        <v>-72.615944440000007</v>
      </c>
      <c r="E113" s="99">
        <v>11.13758333</v>
      </c>
      <c r="F113" s="64">
        <v>80</v>
      </c>
      <c r="G113" s="62">
        <v>44</v>
      </c>
      <c r="H113" s="62">
        <v>44035</v>
      </c>
      <c r="I113" s="72" t="s">
        <v>40</v>
      </c>
      <c r="J113" s="72" t="s">
        <v>250</v>
      </c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7">
        <f t="shared" si="6"/>
        <v>0</v>
      </c>
      <c r="AQ113" s="68" t="str">
        <f t="shared" si="7"/>
        <v/>
      </c>
      <c r="AR113" s="68">
        <f>IFERROR(VLOOKUP(A113,Climatologia_TMAX!A:U,9+$E$2,FALSE),"")</f>
        <v>34.603377433732113</v>
      </c>
      <c r="AS113" s="68" t="str">
        <f t="shared" si="8"/>
        <v/>
      </c>
      <c r="AT113" s="74" t="str">
        <f t="shared" si="9"/>
        <v/>
      </c>
      <c r="AU113" s="74">
        <f t="array" ref="AU113">IFERROR(
  _xlfn.LET(
    _xlpm.mesTxt, INDEX({"ENERO","FEBRERO","MARZO","ABRIL","MAYO","JUNIO","JULIO","AGOSTO","SEPTIEMBRE","OCTUBRE","NOVIEMBRE","DICIEMBRE"}, E$2),
    _xlpm.colIni, MATCH(_xlpm.mesTxt, Maximos_TMAX!$1:$1, 0),
    _xlpm.fila, MATCH($A113, Maximos_TMAX!$A:$A, 0),
    _xlpm.val, INDEX(Maximos_TMAX!$A:$ZZ, _xlpm.fila, _xlpm.colIni),
    IF(_xlpm.val="", "", _xlpm.val)
  ),
"")</f>
        <v>40.799999999999997</v>
      </c>
      <c r="AV113" s="75">
        <f t="array" ref="AV11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33493</v>
      </c>
      <c r="AW113" s="69" t="str">
        <f t="shared" si="10"/>
        <v>NA</v>
      </c>
    </row>
    <row r="114" spans="1:49" ht="14.25" customHeight="1" x14ac:dyDescent="0.2">
      <c r="A114" s="64">
        <v>25025002</v>
      </c>
      <c r="B114" s="70" t="s">
        <v>251</v>
      </c>
      <c r="C114" s="70" t="s">
        <v>244</v>
      </c>
      <c r="D114" s="99">
        <v>-74.273638890000001</v>
      </c>
      <c r="E114" s="99">
        <v>9.3040555559999998</v>
      </c>
      <c r="F114" s="64">
        <v>25</v>
      </c>
      <c r="G114" s="62">
        <v>47</v>
      </c>
      <c r="H114" s="62">
        <v>47692</v>
      </c>
      <c r="I114" s="72" t="s">
        <v>31</v>
      </c>
      <c r="J114" s="72" t="s">
        <v>252</v>
      </c>
      <c r="K114" s="66">
        <v>33</v>
      </c>
      <c r="L114" s="66">
        <v>36.4</v>
      </c>
      <c r="M114" s="66">
        <v>36.4</v>
      </c>
      <c r="N114" s="66">
        <v>36.200000000000003</v>
      </c>
      <c r="O114" s="66">
        <v>37.4</v>
      </c>
      <c r="P114" s="66">
        <v>34.6</v>
      </c>
      <c r="Q114" s="66">
        <v>33</v>
      </c>
      <c r="R114" s="112">
        <v>39</v>
      </c>
      <c r="S114" s="66">
        <v>39.4</v>
      </c>
      <c r="T114" s="66">
        <v>37</v>
      </c>
      <c r="U114" s="66">
        <v>36.4</v>
      </c>
      <c r="V114" s="66">
        <v>37.799999999999997</v>
      </c>
      <c r="W114" s="66">
        <v>36.200000000000003</v>
      </c>
      <c r="X114" s="66">
        <v>36.4</v>
      </c>
      <c r="Y114" s="66">
        <v>35.4</v>
      </c>
      <c r="Z114" s="66">
        <v>31.4</v>
      </c>
      <c r="AA114" s="66">
        <v>37.200000000000003</v>
      </c>
      <c r="AB114" s="66"/>
      <c r="AC114" s="66">
        <v>36.799999999999997</v>
      </c>
      <c r="AD114" s="66">
        <v>36.799999999999997</v>
      </c>
      <c r="AE114" s="66">
        <v>30.6</v>
      </c>
      <c r="AF114" s="66">
        <v>33.4</v>
      </c>
      <c r="AG114" s="66">
        <v>34</v>
      </c>
      <c r="AH114" s="66">
        <v>33.6</v>
      </c>
      <c r="AI114" s="66"/>
      <c r="AJ114" s="66"/>
      <c r="AK114" s="66"/>
      <c r="AL114" s="66"/>
      <c r="AM114" s="66"/>
      <c r="AN114" s="66"/>
      <c r="AO114" s="66"/>
      <c r="AP114" s="67">
        <f t="shared" si="6"/>
        <v>23</v>
      </c>
      <c r="AQ114" s="68">
        <f t="shared" si="7"/>
        <v>35.582608695652169</v>
      </c>
      <c r="AR114" s="68" t="str">
        <f>IFERROR(VLOOKUP(A114,Climatologia_TMAX!A:U,9+$E$2,FALSE),"")</f>
        <v/>
      </c>
      <c r="AS114" s="68" t="str">
        <f t="shared" si="8"/>
        <v/>
      </c>
      <c r="AT114" s="74">
        <f t="shared" si="9"/>
        <v>39.4</v>
      </c>
      <c r="AU114" s="74">
        <f t="array" ref="AU114">IFERROR(
  _xlfn.LET(
    _xlpm.mesTxt, INDEX({"ENERO","FEBRERO","MARZO","ABRIL","MAYO","JUNIO","JULIO","AGOSTO","SEPTIEMBRE","OCTUBRE","NOVIEMBRE","DICIEMBRE"}, E$2),
    _xlpm.colIni, MATCH(_xlpm.mesTxt, Maximos_TMAX!$1:$1, 0),
    _xlpm.fila, MATCH($A114, Maximos_TMAX!$A:$A, 0),
    _xlpm.val, INDEX(Maximos_TMAX!$A:$ZZ, _xlpm.fila, _xlpm.colIni),
    IF(_xlpm.val="", "", _xlpm.val)
  ),
"")</f>
        <v>38.799999999999997</v>
      </c>
      <c r="AV114" s="75">
        <f t="array" ref="AV11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45173</v>
      </c>
      <c r="AW114" s="69">
        <f t="shared" si="10"/>
        <v>0.60000000000000142</v>
      </c>
    </row>
    <row r="115" spans="1:49" ht="14.25" customHeight="1" x14ac:dyDescent="0.2">
      <c r="A115" s="64">
        <v>15075030</v>
      </c>
      <c r="B115" s="70" t="s">
        <v>253</v>
      </c>
      <c r="C115" s="70" t="s">
        <v>244</v>
      </c>
      <c r="D115" s="99">
        <v>-72.463499999999996</v>
      </c>
      <c r="E115" s="99">
        <v>11.78105556</v>
      </c>
      <c r="F115" s="64">
        <v>1</v>
      </c>
      <c r="G115" s="62">
        <v>44</v>
      </c>
      <c r="H115" s="62">
        <v>44560</v>
      </c>
      <c r="I115" s="72" t="s">
        <v>40</v>
      </c>
      <c r="J115" s="72" t="s">
        <v>253</v>
      </c>
      <c r="K115" s="66">
        <v>33.4</v>
      </c>
      <c r="L115" s="66">
        <v>35.799999999999997</v>
      </c>
      <c r="M115" s="66">
        <v>38</v>
      </c>
      <c r="N115" s="66">
        <v>37.4</v>
      </c>
      <c r="O115" s="66">
        <v>38.4</v>
      </c>
      <c r="P115" s="66">
        <v>39.200000000000003</v>
      </c>
      <c r="Q115" s="66">
        <v>37.4</v>
      </c>
      <c r="R115" s="66">
        <v>38</v>
      </c>
      <c r="S115" s="66">
        <v>38.4</v>
      </c>
      <c r="T115" s="66">
        <v>38.4</v>
      </c>
      <c r="U115" s="66">
        <v>38.4</v>
      </c>
      <c r="V115" s="66">
        <v>37</v>
      </c>
      <c r="W115" s="66">
        <v>37</v>
      </c>
      <c r="X115" s="66">
        <v>36.4</v>
      </c>
      <c r="Y115" s="66">
        <v>37.200000000000003</v>
      </c>
      <c r="Z115" s="66">
        <v>36.200000000000003</v>
      </c>
      <c r="AA115" s="66">
        <v>38.4</v>
      </c>
      <c r="AB115" s="66">
        <v>38.799999999999997</v>
      </c>
      <c r="AC115" s="66">
        <v>39.200000000000003</v>
      </c>
      <c r="AD115" s="66">
        <v>35.6</v>
      </c>
      <c r="AE115" s="66">
        <v>32.799999999999997</v>
      </c>
      <c r="AF115" s="66">
        <v>33</v>
      </c>
      <c r="AG115" s="66">
        <v>37.6</v>
      </c>
      <c r="AH115" s="66">
        <v>38</v>
      </c>
      <c r="AI115" s="66"/>
      <c r="AJ115" s="66"/>
      <c r="AK115" s="66"/>
      <c r="AL115" s="66"/>
      <c r="AM115" s="66"/>
      <c r="AN115" s="66"/>
      <c r="AO115" s="66"/>
      <c r="AP115" s="67">
        <f t="shared" si="6"/>
        <v>24</v>
      </c>
      <c r="AQ115" s="68">
        <f t="shared" si="7"/>
        <v>37.083333333333336</v>
      </c>
      <c r="AR115" s="68">
        <f>IFERROR(VLOOKUP(A115,Climatologia_TMAX!A:U,9+$E$2,FALSE),"")</f>
        <v>34.78786103005671</v>
      </c>
      <c r="AS115" s="68">
        <f t="shared" si="8"/>
        <v>2.2954723032766253</v>
      </c>
      <c r="AT115" s="74">
        <f t="shared" si="9"/>
        <v>39.200000000000003</v>
      </c>
      <c r="AU115" s="74">
        <f t="array" ref="AU115">IFERROR(
  _xlfn.LET(
    _xlpm.mesTxt, INDEX({"ENERO","FEBRERO","MARZO","ABRIL","MAYO","JUNIO","JULIO","AGOSTO","SEPTIEMBRE","OCTUBRE","NOVIEMBRE","DICIEMBRE"}, E$2),
    _xlpm.colIni, MATCH(_xlpm.mesTxt, Maximos_TMAX!$1:$1, 0),
    _xlpm.fila, MATCH($A115, Maximos_TMAX!$A:$A, 0),
    _xlpm.val, INDEX(Maximos_TMAX!$A:$ZZ, _xlpm.fila, _xlpm.colIni),
    IF(_xlpm.val="", "", _xlpm.val)
  ),
"")</f>
        <v>40.4</v>
      </c>
      <c r="AV115" s="75">
        <f t="array" ref="AV11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42273</v>
      </c>
      <c r="AW115" s="69">
        <f t="shared" si="10"/>
        <v>-1.1999999999999957</v>
      </c>
    </row>
    <row r="116" spans="1:49" ht="14.25" customHeight="1" x14ac:dyDescent="0.2">
      <c r="A116" s="64">
        <v>15045010</v>
      </c>
      <c r="B116" s="70" t="s">
        <v>254</v>
      </c>
      <c r="C116" s="70" t="s">
        <v>244</v>
      </c>
      <c r="D116" s="99">
        <v>-73.030277780000006</v>
      </c>
      <c r="E116" s="99">
        <v>11.26388889</v>
      </c>
      <c r="F116" s="64">
        <v>20</v>
      </c>
      <c r="G116" s="62">
        <v>44</v>
      </c>
      <c r="H116" s="62">
        <v>44001</v>
      </c>
      <c r="I116" s="72" t="s">
        <v>40</v>
      </c>
      <c r="J116" s="72" t="s">
        <v>41</v>
      </c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7">
        <f t="shared" si="6"/>
        <v>0</v>
      </c>
      <c r="AQ116" s="68" t="str">
        <f t="shared" si="7"/>
        <v/>
      </c>
      <c r="AR116" s="68" t="str">
        <f>IFERROR(VLOOKUP(A116,Climatologia_TMAX!A:U,9+$E$2,FALSE),"")</f>
        <v/>
      </c>
      <c r="AS116" s="68" t="str">
        <f t="shared" si="8"/>
        <v/>
      </c>
      <c r="AT116" s="74" t="str">
        <f t="shared" si="9"/>
        <v/>
      </c>
      <c r="AU116" s="74">
        <f t="array" ref="AU116">IFERROR(
  _xlfn.LET(
    _xlpm.mesTxt, INDEX({"ENERO","FEBRERO","MARZO","ABRIL","MAYO","JUNIO","JULIO","AGOSTO","SEPTIEMBRE","OCTUBRE","NOVIEMBRE","DICIEMBRE"}, E$2),
    _xlpm.colIni, MATCH(_xlpm.mesTxt, Maximos_TMAX!$1:$1, 0),
    _xlpm.fila, MATCH($A116, Maximos_TMAX!$A:$A, 0),
    _xlpm.val, INDEX(Maximos_TMAX!$A:$ZZ, _xlpm.fila, _xlpm.colIni),
    IF(_xlpm.val="", "", _xlpm.val)
  ),
"")</f>
        <v>38.6</v>
      </c>
      <c r="AV116" s="75">
        <f t="array" ref="AV11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30560</v>
      </c>
      <c r="AW116" s="69" t="str">
        <f t="shared" si="10"/>
        <v>NA</v>
      </c>
    </row>
    <row r="117" spans="1:49" ht="14.25" customHeight="1" x14ac:dyDescent="0.2">
      <c r="A117" s="64">
        <v>15085020</v>
      </c>
      <c r="B117" s="70" t="s">
        <v>255</v>
      </c>
      <c r="C117" s="70" t="s">
        <v>244</v>
      </c>
      <c r="D117" s="99">
        <v>-71.28388889</v>
      </c>
      <c r="E117" s="99">
        <v>12.17888889</v>
      </c>
      <c r="F117" s="64">
        <v>85</v>
      </c>
      <c r="G117" s="62">
        <v>44</v>
      </c>
      <c r="H117" s="62">
        <v>44847</v>
      </c>
      <c r="I117" s="72" t="s">
        <v>40</v>
      </c>
      <c r="J117" s="72" t="s">
        <v>245</v>
      </c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7">
        <f t="shared" si="6"/>
        <v>0</v>
      </c>
      <c r="AQ117" s="68" t="str">
        <f t="shared" si="7"/>
        <v/>
      </c>
      <c r="AR117" s="68">
        <f>IFERROR(VLOOKUP(A117,Climatologia_TMAX!A:U,9+$E$2,FALSE),"")</f>
        <v>33.646480106100803</v>
      </c>
      <c r="AS117" s="68" t="str">
        <f t="shared" si="8"/>
        <v/>
      </c>
      <c r="AT117" s="74" t="str">
        <f t="shared" si="9"/>
        <v/>
      </c>
      <c r="AU117" s="74">
        <f t="array" ref="AU117">IFERROR(
  _xlfn.LET(
    _xlpm.mesTxt, INDEX({"ENERO","FEBRERO","MARZO","ABRIL","MAYO","JUNIO","JULIO","AGOSTO","SEPTIEMBRE","OCTUBRE","NOVIEMBRE","DICIEMBRE"}, E$2),
    _xlpm.colIni, MATCH(_xlpm.mesTxt, Maximos_TMAX!$1:$1, 0),
    _xlpm.fila, MATCH($A117, Maximos_TMAX!$A:$A, 0),
    _xlpm.val, INDEX(Maximos_TMAX!$A:$ZZ, _xlpm.fila, _xlpm.colIni),
    IF(_xlpm.val="", "", _xlpm.val)
  ),
"")</f>
        <v>39</v>
      </c>
      <c r="AV117" s="75">
        <f t="array" ref="AV11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40447</v>
      </c>
      <c r="AW117" s="69" t="str">
        <f t="shared" si="10"/>
        <v>NA</v>
      </c>
    </row>
    <row r="118" spans="1:49" ht="14.25" customHeight="1" x14ac:dyDescent="0.2">
      <c r="A118" s="64">
        <v>28015070</v>
      </c>
      <c r="B118" s="70" t="s">
        <v>256</v>
      </c>
      <c r="C118" s="70" t="s">
        <v>244</v>
      </c>
      <c r="D118" s="99">
        <v>-73.016388890000002</v>
      </c>
      <c r="E118" s="99">
        <v>10.566388890000001</v>
      </c>
      <c r="F118" s="64">
        <v>255</v>
      </c>
      <c r="G118" s="62">
        <v>44</v>
      </c>
      <c r="H118" s="62">
        <v>44855</v>
      </c>
      <c r="I118" s="72" t="s">
        <v>40</v>
      </c>
      <c r="J118" s="72" t="s">
        <v>257</v>
      </c>
      <c r="K118" s="66">
        <v>35.4</v>
      </c>
      <c r="L118" s="66">
        <v>36</v>
      </c>
      <c r="M118" s="66">
        <v>35.6</v>
      </c>
      <c r="N118" s="66">
        <v>38.4</v>
      </c>
      <c r="O118" s="66">
        <v>37.4</v>
      </c>
      <c r="P118" s="66">
        <v>38</v>
      </c>
      <c r="Q118" s="66">
        <v>34.200000000000003</v>
      </c>
      <c r="R118" s="66">
        <v>38</v>
      </c>
      <c r="S118" s="66">
        <v>38.200000000000003</v>
      </c>
      <c r="T118" s="66">
        <v>36.4</v>
      </c>
      <c r="U118" s="66">
        <v>37.6</v>
      </c>
      <c r="V118" s="66">
        <v>37.6</v>
      </c>
      <c r="W118" s="66">
        <v>36.6</v>
      </c>
      <c r="X118" s="66">
        <v>34.200000000000003</v>
      </c>
      <c r="Y118" s="66">
        <v>36.4</v>
      </c>
      <c r="Z118" s="66">
        <v>37.4</v>
      </c>
      <c r="AA118" s="66">
        <v>40</v>
      </c>
      <c r="AB118" s="66">
        <v>39</v>
      </c>
      <c r="AC118" s="66"/>
      <c r="AD118" s="66">
        <v>34.799999999999997</v>
      </c>
      <c r="AE118" s="66">
        <v>33.799999999999997</v>
      </c>
      <c r="AF118" s="66">
        <v>36.6</v>
      </c>
      <c r="AG118" s="66">
        <v>37.4</v>
      </c>
      <c r="AH118" s="66">
        <v>37.4</v>
      </c>
      <c r="AI118" s="66">
        <v>33.4</v>
      </c>
      <c r="AJ118" s="66"/>
      <c r="AK118" s="66"/>
      <c r="AL118" s="66"/>
      <c r="AM118" s="66"/>
      <c r="AN118" s="66"/>
      <c r="AO118" s="66"/>
      <c r="AP118" s="67">
        <f t="shared" si="6"/>
        <v>24</v>
      </c>
      <c r="AQ118" s="68">
        <f t="shared" si="7"/>
        <v>36.658333333333324</v>
      </c>
      <c r="AR118" s="68">
        <f>IFERROR(VLOOKUP(A118,Climatologia_TMAX!A:U,9+$E$2,FALSE),"")</f>
        <v>33.363033585720373</v>
      </c>
      <c r="AS118" s="68">
        <f t="shared" si="8"/>
        <v>3.2952997476129511</v>
      </c>
      <c r="AT118" s="74">
        <f t="shared" si="9"/>
        <v>40</v>
      </c>
      <c r="AU118" s="74">
        <f t="array" ref="AU118">IFERROR(
  _xlfn.LET(
    _xlpm.mesTxt, INDEX({"ENERO","FEBRERO","MARZO","ABRIL","MAYO","JUNIO","JULIO","AGOSTO","SEPTIEMBRE","OCTUBRE","NOVIEMBRE","DICIEMBRE"}, E$2),
    _xlpm.colIni, MATCH(_xlpm.mesTxt, Maximos_TMAX!$1:$1, 0),
    _xlpm.fila, MATCH($A118, Maximos_TMAX!$A:$A, 0),
    _xlpm.val, INDEX(Maximos_TMAX!$A:$ZZ, _xlpm.fila, _xlpm.colIni),
    IF(_xlpm.val="", "", _xlpm.val)
  ),
"")</f>
        <v>39.799999999999997</v>
      </c>
      <c r="AV118" s="75">
        <f t="array" ref="AV11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38606</v>
      </c>
      <c r="AW118" s="69">
        <f t="shared" si="10"/>
        <v>0.20000000000000284</v>
      </c>
    </row>
    <row r="119" spans="1:49" ht="14.25" customHeight="1" x14ac:dyDescent="0.2">
      <c r="A119" s="64">
        <v>28035010</v>
      </c>
      <c r="B119" s="70" t="s">
        <v>258</v>
      </c>
      <c r="C119" s="70" t="s">
        <v>244</v>
      </c>
      <c r="D119" s="99">
        <v>-73.547388889999993</v>
      </c>
      <c r="E119" s="99">
        <v>10.190666670000001</v>
      </c>
      <c r="F119" s="64">
        <v>70</v>
      </c>
      <c r="G119" s="62">
        <v>20</v>
      </c>
      <c r="H119" s="62">
        <v>20001</v>
      </c>
      <c r="I119" s="72" t="s">
        <v>43</v>
      </c>
      <c r="J119" s="72" t="s">
        <v>44</v>
      </c>
      <c r="K119" s="66">
        <v>34.200000000000003</v>
      </c>
      <c r="L119" s="66">
        <v>36.4</v>
      </c>
      <c r="M119" s="66">
        <v>36.6</v>
      </c>
      <c r="N119" s="66">
        <v>36.799999999999997</v>
      </c>
      <c r="O119" s="66">
        <v>37</v>
      </c>
      <c r="P119" s="66">
        <v>38</v>
      </c>
      <c r="Q119" s="66">
        <v>32.6</v>
      </c>
      <c r="R119" s="66">
        <v>39.200000000000003</v>
      </c>
      <c r="S119" s="66">
        <v>40.4</v>
      </c>
      <c r="T119" s="66">
        <v>39</v>
      </c>
      <c r="U119" s="66">
        <v>38.200000000000003</v>
      </c>
      <c r="V119" s="66">
        <v>38.6</v>
      </c>
      <c r="W119" s="66">
        <v>39.6</v>
      </c>
      <c r="X119" s="66">
        <v>37.799999999999997</v>
      </c>
      <c r="Y119" s="66">
        <v>38.6</v>
      </c>
      <c r="Z119" s="66">
        <v>32.799999999999997</v>
      </c>
      <c r="AA119" s="66">
        <v>38.6</v>
      </c>
      <c r="AB119" s="66">
        <v>39.200000000000003</v>
      </c>
      <c r="AC119" s="66">
        <v>28.8</v>
      </c>
      <c r="AD119" s="66">
        <v>35</v>
      </c>
      <c r="AE119" s="66">
        <v>34.799999999999997</v>
      </c>
      <c r="AF119" s="66">
        <v>36.6</v>
      </c>
      <c r="AG119" s="66">
        <v>36</v>
      </c>
      <c r="AH119" s="66">
        <v>36.6</v>
      </c>
      <c r="AI119" s="66">
        <v>34.200000000000003</v>
      </c>
      <c r="AJ119" s="66"/>
      <c r="AK119" s="66"/>
      <c r="AL119" s="66"/>
      <c r="AM119" s="66"/>
      <c r="AN119" s="66"/>
      <c r="AO119" s="66"/>
      <c r="AP119" s="67">
        <f t="shared" si="6"/>
        <v>25</v>
      </c>
      <c r="AQ119" s="68">
        <f t="shared" si="7"/>
        <v>36.624000000000002</v>
      </c>
      <c r="AR119" s="68" t="str">
        <f>IFERROR(VLOOKUP(A119,Climatologia_TMAX!A:U,9+$E$2,FALSE),"")</f>
        <v/>
      </c>
      <c r="AS119" s="68" t="str">
        <f t="shared" si="8"/>
        <v/>
      </c>
      <c r="AT119" s="74">
        <f t="shared" si="9"/>
        <v>40.4</v>
      </c>
      <c r="AU119" s="74">
        <f t="array" ref="AU119">IFERROR(
  _xlfn.LET(
    _xlpm.mesTxt, INDEX({"ENERO","FEBRERO","MARZO","ABRIL","MAYO","JUNIO","JULIO","AGOSTO","SEPTIEMBRE","OCTUBRE","NOVIEMBRE","DICIEMBRE"}, E$2),
    _xlpm.colIni, MATCH(_xlpm.mesTxt, Maximos_TMAX!$1:$1, 0),
    _xlpm.fila, MATCH($A119, Maximos_TMAX!$A:$A, 0),
    _xlpm.val, INDEX(Maximos_TMAX!$A:$ZZ, _xlpm.fila, _xlpm.colIni),
    IF(_xlpm.val="", "", _xlpm.val)
  ),
"")</f>
        <v>39.6</v>
      </c>
      <c r="AV119" s="75">
        <f t="array" ref="AV11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MATCH($A119,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44095</v>
      </c>
      <c r="AW119" s="69">
        <f t="shared" si="10"/>
        <v>0.79999999999999716</v>
      </c>
    </row>
    <row r="120" spans="1:49" ht="14.25" customHeight="1" x14ac:dyDescent="0.2">
      <c r="A120" s="64">
        <v>25025330</v>
      </c>
      <c r="B120" s="70" t="s">
        <v>259</v>
      </c>
      <c r="C120" s="70" t="s">
        <v>244</v>
      </c>
      <c r="D120" s="99">
        <v>-73.630083330000005</v>
      </c>
      <c r="E120" s="99">
        <v>8.9542222220000003</v>
      </c>
      <c r="F120" s="64">
        <v>50</v>
      </c>
      <c r="G120" s="62">
        <v>20</v>
      </c>
      <c r="H120" s="62">
        <v>20517</v>
      </c>
      <c r="I120" s="72" t="s">
        <v>43</v>
      </c>
      <c r="J120" s="72" t="s">
        <v>260</v>
      </c>
      <c r="K120" s="66">
        <v>34.799999999999997</v>
      </c>
      <c r="L120" s="66">
        <v>36.6</v>
      </c>
      <c r="M120" s="66">
        <v>37</v>
      </c>
      <c r="N120" s="66">
        <v>37</v>
      </c>
      <c r="O120" s="66">
        <v>39.200000000000003</v>
      </c>
      <c r="P120" s="66">
        <v>36.799999999999997</v>
      </c>
      <c r="Q120" s="66">
        <v>35.4</v>
      </c>
      <c r="R120" s="66">
        <v>39.799999999999997</v>
      </c>
      <c r="S120" s="66">
        <v>42</v>
      </c>
      <c r="T120" s="66">
        <v>37.4</v>
      </c>
      <c r="U120" s="66">
        <v>37.4</v>
      </c>
      <c r="V120" s="66">
        <v>39.6</v>
      </c>
      <c r="W120" s="66">
        <v>38.799999999999997</v>
      </c>
      <c r="X120" s="66">
        <v>38.200000000000003</v>
      </c>
      <c r="Y120" s="66">
        <v>37.6</v>
      </c>
      <c r="Z120" s="66">
        <v>33.6</v>
      </c>
      <c r="AA120" s="66">
        <v>31.8</v>
      </c>
      <c r="AB120" s="66">
        <v>36.200000000000003</v>
      </c>
      <c r="AC120" s="66">
        <v>35.4</v>
      </c>
      <c r="AD120" s="66">
        <v>35.4</v>
      </c>
      <c r="AE120" s="66">
        <v>32.200000000000003</v>
      </c>
      <c r="AF120" s="66">
        <v>34</v>
      </c>
      <c r="AG120" s="66">
        <v>36</v>
      </c>
      <c r="AH120" s="66">
        <v>35.4</v>
      </c>
      <c r="AI120" s="66">
        <v>34</v>
      </c>
      <c r="AJ120" s="66"/>
      <c r="AK120" s="66"/>
      <c r="AL120" s="66"/>
      <c r="AM120" s="66"/>
      <c r="AN120" s="66"/>
      <c r="AO120" s="66"/>
      <c r="AP120" s="67">
        <f t="shared" si="6"/>
        <v>25</v>
      </c>
      <c r="AQ120" s="68">
        <f t="shared" si="7"/>
        <v>36.463999999999999</v>
      </c>
      <c r="AR120" s="68" t="str">
        <f>IFERROR(VLOOKUP(A120,Climatologia_TMAX!A:U,9+$E$2,FALSE),"")</f>
        <v/>
      </c>
      <c r="AS120" s="68" t="str">
        <f t="shared" si="8"/>
        <v/>
      </c>
      <c r="AT120" s="74">
        <f t="shared" si="9"/>
        <v>42</v>
      </c>
      <c r="AU120" s="74">
        <f t="array" ref="AU120">IFERROR(
  _xlfn.LET(
    _xlpm.mesTxt, INDEX({"ENERO","FEBRERO","MARZO","ABRIL","MAYO","JUNIO","JULIO","AGOSTO","SEPTIEMBRE","OCTUBRE","NOVIEMBRE","DICIEMBRE"}, E$2),
    _xlpm.colIni, MATCH(_xlpm.mesTxt, Maximos_TMAX!$1:$1, 0),
    _xlpm.fila, MATCH($A120, Maximos_TMAX!$A:$A, 0),
    _xlpm.val, INDEX(Maximos_TMAX!$A:$ZZ, _xlpm.fila, _xlpm.colIni),
    IF(_xlpm.val="", "", _xlpm.val)
  ),
"")</f>
        <v>38.200000000000003</v>
      </c>
      <c r="AV120" s="75">
        <f t="array" ref="AV12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33495</v>
      </c>
      <c r="AW120" s="69">
        <f t="shared" si="10"/>
        <v>3.7999999999999972</v>
      </c>
    </row>
    <row r="121" spans="1:49" ht="14.25" customHeight="1" x14ac:dyDescent="0.2">
      <c r="A121" s="64">
        <v>24035340</v>
      </c>
      <c r="B121" s="70" t="s">
        <v>261</v>
      </c>
      <c r="C121" s="70" t="s">
        <v>262</v>
      </c>
      <c r="D121" s="99">
        <v>-72.967916669999994</v>
      </c>
      <c r="E121" s="99">
        <v>5.6769444440000001</v>
      </c>
      <c r="F121" s="64">
        <v>2500</v>
      </c>
      <c r="G121" s="62">
        <v>15</v>
      </c>
      <c r="H121" s="62">
        <v>15759</v>
      </c>
      <c r="I121" s="72" t="s">
        <v>263</v>
      </c>
      <c r="J121" s="72" t="s">
        <v>264</v>
      </c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>
        <v>24</v>
      </c>
      <c r="AB121" s="66"/>
      <c r="AC121" s="66">
        <v>22.8</v>
      </c>
      <c r="AD121" s="66"/>
      <c r="AE121" s="66">
        <v>25.4</v>
      </c>
      <c r="AF121" s="66">
        <v>27.2</v>
      </c>
      <c r="AG121" s="66">
        <v>27.2</v>
      </c>
      <c r="AH121" s="66">
        <v>25.1</v>
      </c>
      <c r="AI121" s="66">
        <v>25.8</v>
      </c>
      <c r="AJ121" s="66"/>
      <c r="AK121" s="66"/>
      <c r="AL121" s="66"/>
      <c r="AM121" s="66"/>
      <c r="AN121" s="66"/>
      <c r="AO121" s="66"/>
      <c r="AP121" s="67">
        <f t="shared" si="6"/>
        <v>7</v>
      </c>
      <c r="AQ121" s="68" t="str">
        <f t="shared" si="7"/>
        <v/>
      </c>
      <c r="AR121" s="68">
        <f>IFERROR(VLOOKUP(A121,Climatologia_TMAX!A:U,9+$E$2,FALSE),"")</f>
        <v>20.83033951131431</v>
      </c>
      <c r="AS121" s="68" t="str">
        <f t="shared" si="8"/>
        <v/>
      </c>
      <c r="AT121" s="74">
        <f t="shared" si="9"/>
        <v>27.2</v>
      </c>
      <c r="AU121" s="74">
        <f t="array" ref="AU121">IFERROR(
  _xlfn.LET(
    _xlpm.mesTxt, INDEX({"ENERO","FEBRERO","MARZO","ABRIL","MAYO","JUNIO","JULIO","AGOSTO","SEPTIEMBRE","OCTUBRE","NOVIEMBRE","DICIEMBRE"}, E$2),
    _xlpm.colIni, MATCH(_xlpm.mesTxt, Maximos_TMAX!$1:$1, 0),
    _xlpm.fila, MATCH($A121, Maximos_TMAX!$A:$A, 0),
    _xlpm.val, INDEX(Maximos_TMAX!$A:$ZZ, _xlpm.fila, _xlpm.colIni),
    IF(_xlpm.val="", "", _xlpm.val)
  ),
"")</f>
        <v>27</v>
      </c>
      <c r="AV121" s="75">
        <f t="array" ref="AV12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30928</v>
      </c>
      <c r="AW121" s="69">
        <f t="shared" si="10"/>
        <v>0.19999999999999929</v>
      </c>
    </row>
    <row r="122" spans="1:49" ht="14.25" customHeight="1" x14ac:dyDescent="0.2">
      <c r="A122" s="64">
        <v>23125140</v>
      </c>
      <c r="B122" s="70" t="s">
        <v>265</v>
      </c>
      <c r="C122" s="70" t="s">
        <v>262</v>
      </c>
      <c r="D122" s="99">
        <v>-74.182416669999995</v>
      </c>
      <c r="E122" s="99">
        <v>5.5208333329999997</v>
      </c>
      <c r="F122" s="64">
        <v>1250</v>
      </c>
      <c r="G122" s="62">
        <v>15</v>
      </c>
      <c r="H122" s="62">
        <v>15580</v>
      </c>
      <c r="I122" s="72" t="s">
        <v>263</v>
      </c>
      <c r="J122" s="72" t="s">
        <v>266</v>
      </c>
      <c r="K122" s="66">
        <v>28.2</v>
      </c>
      <c r="L122" s="66">
        <v>29.8</v>
      </c>
      <c r="M122" s="66">
        <v>30.4</v>
      </c>
      <c r="N122" s="66">
        <v>29.2</v>
      </c>
      <c r="O122" s="66">
        <v>32.4</v>
      </c>
      <c r="P122" s="66">
        <v>30.2</v>
      </c>
      <c r="Q122" s="66">
        <v>27.8</v>
      </c>
      <c r="R122" s="66">
        <v>29.8</v>
      </c>
      <c r="S122" s="66">
        <v>30.4</v>
      </c>
      <c r="T122" s="66">
        <v>31.4</v>
      </c>
      <c r="U122" s="66">
        <v>32.4</v>
      </c>
      <c r="V122" s="66">
        <v>31.6</v>
      </c>
      <c r="W122" s="66">
        <v>30.4</v>
      </c>
      <c r="X122" s="66">
        <v>32.4</v>
      </c>
      <c r="Y122" s="66">
        <v>32.6</v>
      </c>
      <c r="Z122" s="66">
        <v>28.8</v>
      </c>
      <c r="AA122" s="66">
        <v>32.799999999999997</v>
      </c>
      <c r="AB122" s="66">
        <v>33.6</v>
      </c>
      <c r="AC122" s="66">
        <v>29.8</v>
      </c>
      <c r="AD122" s="66">
        <v>32.6</v>
      </c>
      <c r="AE122" s="66">
        <v>29.8</v>
      </c>
      <c r="AF122" s="66">
        <v>31.6</v>
      </c>
      <c r="AG122" s="66">
        <v>27.6</v>
      </c>
      <c r="AH122" s="66">
        <v>28</v>
      </c>
      <c r="AI122" s="66">
        <v>27.8</v>
      </c>
      <c r="AJ122" s="66"/>
      <c r="AK122" s="66"/>
      <c r="AL122" s="66"/>
      <c r="AM122" s="66"/>
      <c r="AN122" s="66"/>
      <c r="AO122" s="66"/>
      <c r="AP122" s="67">
        <f t="shared" si="6"/>
        <v>25</v>
      </c>
      <c r="AQ122" s="68">
        <f t="shared" si="7"/>
        <v>30.455999999999996</v>
      </c>
      <c r="AR122" s="68">
        <f>IFERROR(VLOOKUP(A122,Climatologia_TMAX!A:U,9+$E$2,FALSE),"")</f>
        <v>28.13066666666667</v>
      </c>
      <c r="AS122" s="68">
        <f t="shared" si="8"/>
        <v>2.3253333333333259</v>
      </c>
      <c r="AT122" s="74">
        <f t="shared" si="9"/>
        <v>33.6</v>
      </c>
      <c r="AU122" s="74">
        <f t="array" ref="AU122">IFERROR(
  _xlfn.LET(
    _xlpm.mesTxt, INDEX({"ENERO","FEBRERO","MARZO","ABRIL","MAYO","JUNIO","JULIO","AGOSTO","SEPTIEMBRE","OCTUBRE","NOVIEMBRE","DICIEMBRE"}, E$2),
    _xlpm.colIni, MATCH(_xlpm.mesTxt, Maximos_TMAX!$1:$1, 0),
    _xlpm.fila, MATCH($A122, Maximos_TMAX!$A:$A, 0),
    _xlpm.val, INDEX(Maximos_TMAX!$A:$ZZ, _xlpm.fila, _xlpm.colIni),
    IF(_xlpm.val="", "", _xlpm.val)
  ),
"")</f>
        <v>33.200000000000003</v>
      </c>
      <c r="AV122" s="75">
        <f t="array" ref="AV12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37507</v>
      </c>
      <c r="AW122" s="69">
        <f t="shared" si="10"/>
        <v>0.39999999999999858</v>
      </c>
    </row>
    <row r="123" spans="1:49" ht="14.25" customHeight="1" x14ac:dyDescent="0.2">
      <c r="A123" s="64">
        <v>35215020</v>
      </c>
      <c r="B123" s="70" t="s">
        <v>267</v>
      </c>
      <c r="C123" s="70" t="s">
        <v>262</v>
      </c>
      <c r="D123" s="99">
        <v>-72.387500000000003</v>
      </c>
      <c r="E123" s="99">
        <v>5.3204444439999996</v>
      </c>
      <c r="F123" s="64">
        <v>325</v>
      </c>
      <c r="G123" s="62">
        <v>85</v>
      </c>
      <c r="H123" s="62">
        <v>85001</v>
      </c>
      <c r="I123" s="72" t="s">
        <v>194</v>
      </c>
      <c r="J123" s="72" t="s">
        <v>268</v>
      </c>
      <c r="K123" s="66">
        <v>32.6</v>
      </c>
      <c r="L123" s="66">
        <v>32.4</v>
      </c>
      <c r="M123" s="66">
        <v>33.200000000000003</v>
      </c>
      <c r="N123" s="66">
        <v>32.200000000000003</v>
      </c>
      <c r="O123" s="66">
        <v>32</v>
      </c>
      <c r="P123" s="66">
        <v>30.8</v>
      </c>
      <c r="Q123" s="66">
        <v>32.799999999999997</v>
      </c>
      <c r="R123" s="66">
        <v>31.4</v>
      </c>
      <c r="S123" s="66">
        <v>32.799999999999997</v>
      </c>
      <c r="T123" s="66">
        <v>29</v>
      </c>
      <c r="U123" s="66">
        <v>32.200000000000003</v>
      </c>
      <c r="V123" s="66">
        <v>32</v>
      </c>
      <c r="W123" s="66">
        <v>29.8</v>
      </c>
      <c r="X123" s="66">
        <v>32.6</v>
      </c>
      <c r="Y123" s="66">
        <v>32</v>
      </c>
      <c r="Z123" s="66">
        <v>31.8</v>
      </c>
      <c r="AA123" s="66">
        <v>32.4</v>
      </c>
      <c r="AB123" s="66">
        <v>32.200000000000003</v>
      </c>
      <c r="AC123" s="66">
        <v>31.4</v>
      </c>
      <c r="AD123" s="66">
        <v>33.6</v>
      </c>
      <c r="AE123" s="66">
        <v>33.4</v>
      </c>
      <c r="AF123" s="66">
        <v>34.4</v>
      </c>
      <c r="AG123" s="66">
        <v>34.200000000000003</v>
      </c>
      <c r="AH123" s="66">
        <v>29.8</v>
      </c>
      <c r="AI123" s="66">
        <v>30.8</v>
      </c>
      <c r="AJ123" s="66"/>
      <c r="AK123" s="66"/>
      <c r="AL123" s="66"/>
      <c r="AM123" s="66"/>
      <c r="AN123" s="66"/>
      <c r="AO123" s="66"/>
      <c r="AP123" s="67">
        <f t="shared" si="6"/>
        <v>25</v>
      </c>
      <c r="AQ123" s="68">
        <f t="shared" si="7"/>
        <v>32.071999999999996</v>
      </c>
      <c r="AR123" s="68">
        <f>IFERROR(VLOOKUP(A123,Climatologia_TMAX!A:U,9+$E$2,FALSE),"")</f>
        <v>30.61551559934319</v>
      </c>
      <c r="AS123" s="68">
        <f t="shared" si="8"/>
        <v>1.4564844006568052</v>
      </c>
      <c r="AT123" s="74">
        <f t="shared" si="9"/>
        <v>34.4</v>
      </c>
      <c r="AU123" s="74">
        <f t="array" ref="AU123">IFERROR(
  _xlfn.LET(
    _xlpm.mesTxt, INDEX({"ENERO","FEBRERO","MARZO","ABRIL","MAYO","JUNIO","JULIO","AGOSTO","SEPTIEMBRE","OCTUBRE","NOVIEMBRE","DICIEMBRE"}, E$2),
    _xlpm.colIni, MATCH(_xlpm.mesTxt, Maximos_TMAX!$1:$1, 0),
    _xlpm.fila, MATCH($A123, Maximos_TMAX!$A:$A, 0),
    _xlpm.val, INDEX(Maximos_TMAX!$A:$ZZ, _xlpm.fila, _xlpm.colIni),
    IF(_xlpm.val="", "", _xlpm.val)
  ),
"")</f>
        <v>35</v>
      </c>
      <c r="AV123" s="75">
        <f t="array" ref="AV12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45551</v>
      </c>
      <c r="AW123" s="69">
        <f t="shared" si="10"/>
        <v>-0.60000000000000142</v>
      </c>
    </row>
    <row r="124" spans="1:49" ht="14.25" customHeight="1" x14ac:dyDescent="0.2">
      <c r="A124" s="64">
        <v>35195030</v>
      </c>
      <c r="B124" s="70" t="s">
        <v>269</v>
      </c>
      <c r="C124" s="70" t="s">
        <v>262</v>
      </c>
      <c r="D124" s="99">
        <v>-72.547388889999993</v>
      </c>
      <c r="E124" s="99">
        <v>5.1770833329999997</v>
      </c>
      <c r="F124" s="64">
        <v>380</v>
      </c>
      <c r="G124" s="62">
        <v>85</v>
      </c>
      <c r="H124" s="62">
        <v>85010</v>
      </c>
      <c r="I124" s="72" t="s">
        <v>194</v>
      </c>
      <c r="J124" s="72" t="s">
        <v>269</v>
      </c>
      <c r="K124" s="66">
        <v>34.200000000000003</v>
      </c>
      <c r="L124" s="66">
        <v>33</v>
      </c>
      <c r="M124" s="66">
        <v>33</v>
      </c>
      <c r="N124" s="66">
        <v>32.6</v>
      </c>
      <c r="O124" s="66">
        <v>33.4</v>
      </c>
      <c r="P124" s="66">
        <v>31.8</v>
      </c>
      <c r="Q124" s="66">
        <v>33.6</v>
      </c>
      <c r="R124" s="66">
        <v>32.4</v>
      </c>
      <c r="S124" s="66">
        <v>33.799999999999997</v>
      </c>
      <c r="T124" s="66">
        <v>31</v>
      </c>
      <c r="U124" s="66">
        <v>33</v>
      </c>
      <c r="V124" s="66">
        <v>33.4</v>
      </c>
      <c r="W124" s="66">
        <v>30</v>
      </c>
      <c r="X124" s="66">
        <v>33.6</v>
      </c>
      <c r="Y124" s="66">
        <v>33.4</v>
      </c>
      <c r="Z124" s="66">
        <v>33.4</v>
      </c>
      <c r="AA124" s="66">
        <v>32.6</v>
      </c>
      <c r="AB124" s="66">
        <v>31.8</v>
      </c>
      <c r="AC124" s="66">
        <v>30.6</v>
      </c>
      <c r="AD124" s="66">
        <v>34.4</v>
      </c>
      <c r="AE124" s="66">
        <v>34.799999999999997</v>
      </c>
      <c r="AF124" s="66">
        <v>35.6</v>
      </c>
      <c r="AG124" s="66">
        <v>35.4</v>
      </c>
      <c r="AH124" s="66">
        <v>29.6</v>
      </c>
      <c r="AI124" s="66">
        <v>31.6</v>
      </c>
      <c r="AJ124" s="66"/>
      <c r="AK124" s="66"/>
      <c r="AL124" s="66"/>
      <c r="AM124" s="66"/>
      <c r="AN124" s="66"/>
      <c r="AO124" s="66"/>
      <c r="AP124" s="67">
        <f t="shared" si="6"/>
        <v>25</v>
      </c>
      <c r="AQ124" s="68">
        <f t="shared" si="7"/>
        <v>32.880000000000003</v>
      </c>
      <c r="AR124" s="68" t="str">
        <f>IFERROR(VLOOKUP(A124,Climatologia_TMAX!A:U,9+$E$2,FALSE),"")</f>
        <v/>
      </c>
      <c r="AS124" s="68" t="str">
        <f t="shared" si="8"/>
        <v/>
      </c>
      <c r="AT124" s="74">
        <f t="shared" si="9"/>
        <v>35.6</v>
      </c>
      <c r="AU124" s="74">
        <f t="array" ref="AU124">IFERROR(
  _xlfn.LET(
    _xlpm.mesTxt, INDEX({"ENERO","FEBRERO","MARZO","ABRIL","MAYO","JUNIO","JULIO","AGOSTO","SEPTIEMBRE","OCTUBRE","NOVIEMBRE","DICIEMBRE"}, E$2),
    _xlpm.colIni, MATCH(_xlpm.mesTxt, Maximos_TMAX!$1:$1, 0),
    _xlpm.fila, MATCH($A124, Maximos_TMAX!$A:$A, 0),
    _xlpm.val, INDEX(Maximos_TMAX!$A:$ZZ, _xlpm.fila, _xlpm.colIni),
    IF(_xlpm.val="", "", _xlpm.val)
  ),
"")</f>
        <v>35.6</v>
      </c>
      <c r="AV124" s="75">
        <f t="array" ref="AV12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45926</v>
      </c>
      <c r="AW124" s="69">
        <f t="shared" si="10"/>
        <v>0</v>
      </c>
    </row>
    <row r="125" spans="1:49" ht="14.25" customHeight="1" x14ac:dyDescent="0.2">
      <c r="A125" s="64">
        <v>35230040</v>
      </c>
      <c r="B125" s="70" t="s">
        <v>270</v>
      </c>
      <c r="C125" s="70" t="s">
        <v>262</v>
      </c>
      <c r="D125" s="99">
        <v>-72.00263889</v>
      </c>
      <c r="E125" s="99">
        <v>5.6343888890000002</v>
      </c>
      <c r="F125" s="64">
        <v>320</v>
      </c>
      <c r="G125" s="62">
        <v>85</v>
      </c>
      <c r="H125" s="62">
        <v>85263</v>
      </c>
      <c r="I125" s="72" t="s">
        <v>194</v>
      </c>
      <c r="J125" s="72" t="s">
        <v>271</v>
      </c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  <c r="AP125" s="67">
        <f t="shared" si="6"/>
        <v>0</v>
      </c>
      <c r="AQ125" s="68" t="str">
        <f t="shared" si="7"/>
        <v/>
      </c>
      <c r="AR125" s="68" t="str">
        <f>IFERROR(VLOOKUP(A125,Climatologia_TMAX!A:U,9+$E$2,FALSE),"")</f>
        <v/>
      </c>
      <c r="AS125" s="68" t="str">
        <f t="shared" si="8"/>
        <v/>
      </c>
      <c r="AT125" s="74" t="str">
        <f t="shared" si="9"/>
        <v/>
      </c>
      <c r="AU125" s="74" t="str">
        <f t="array" ref="AU125">IFERROR(
  _xlfn.LET(
    _xlpm.mesTxt, INDEX({"ENERO","FEBRERO","MARZO","ABRIL","MAYO","JUNIO","JULIO","AGOSTO","SEPTIEMBRE","OCTUBRE","NOVIEMBRE","DICIEMBRE"}, E$2),
    _xlpm.colIni, MATCH(_xlpm.mesTxt, Maximos_TMAX!$1:$1, 0),
    _xlpm.fila, MATCH($A125, Maximos_TMAX!$A:$A, 0),
    _xlpm.val, INDEX(Maximos_TMAX!$A:$ZZ, _xlpm.fila, _xlpm.colIni),
    IF(_xlpm.val="", "", _xlpm.val)
  ),
"")</f>
        <v/>
      </c>
      <c r="AV125" s="75" t="str">
        <f t="array" ref="AV12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MATCH($A125,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25" s="69" t="str">
        <f t="shared" si="10"/>
        <v>NA</v>
      </c>
    </row>
    <row r="126" spans="1:49" ht="14.25" customHeight="1" x14ac:dyDescent="0.2">
      <c r="A126" s="64">
        <v>24035020</v>
      </c>
      <c r="B126" s="70" t="s">
        <v>272</v>
      </c>
      <c r="C126" s="70" t="s">
        <v>262</v>
      </c>
      <c r="D126" s="99">
        <v>-72.810611109999996</v>
      </c>
      <c r="E126" s="99">
        <v>5.9072777780000001</v>
      </c>
      <c r="F126" s="64">
        <v>2575</v>
      </c>
      <c r="G126" s="62">
        <v>15</v>
      </c>
      <c r="H126" s="62">
        <v>15092</v>
      </c>
      <c r="I126" s="72" t="s">
        <v>263</v>
      </c>
      <c r="J126" s="72" t="s">
        <v>273</v>
      </c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7">
        <f t="shared" si="6"/>
        <v>0</v>
      </c>
      <c r="AQ126" s="68" t="str">
        <f t="shared" si="7"/>
        <v/>
      </c>
      <c r="AR126" s="68" t="str">
        <f>IFERROR(VLOOKUP(A126,Climatologia_TMAX!A:U,9+$E$2,FALSE),"")</f>
        <v/>
      </c>
      <c r="AS126" s="68" t="str">
        <f t="shared" si="8"/>
        <v/>
      </c>
      <c r="AT126" s="74" t="str">
        <f t="shared" si="9"/>
        <v/>
      </c>
      <c r="AU126" s="74" t="str">
        <f t="array" ref="AU126">IFERROR(
  _xlfn.LET(
    _xlpm.mesTxt, INDEX({"ENERO","FEBRERO","MARZO","ABRIL","MAYO","JUNIO","JULIO","AGOSTO","SEPTIEMBRE","OCTUBRE","NOVIEMBRE","DICIEMBRE"}, E$2),
    _xlpm.colIni, MATCH(_xlpm.mesTxt, Maximos_TMAX!$1:$1, 0),
    _xlpm.fila, MATCH($A126, Maximos_TMAX!$A:$A, 0),
    _xlpm.val, INDEX(Maximos_TMAX!$A:$ZZ, _xlpm.fila, _xlpm.colIni),
    IF(_xlpm.val="", "", _xlpm.val)
  ),
"")</f>
        <v/>
      </c>
      <c r="AV126" s="75" t="str">
        <f t="array" ref="AV12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MATCH($A126,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26" s="69" t="str">
        <f t="shared" si="10"/>
        <v>NA</v>
      </c>
    </row>
    <row r="127" spans="1:49" ht="14.25" customHeight="1" x14ac:dyDescent="0.2">
      <c r="A127" s="64">
        <v>24035330</v>
      </c>
      <c r="B127" s="70" t="s">
        <v>274</v>
      </c>
      <c r="C127" s="70" t="s">
        <v>262</v>
      </c>
      <c r="D127" s="99">
        <v>-72.582277779999998</v>
      </c>
      <c r="E127" s="99">
        <v>6.328972222</v>
      </c>
      <c r="F127" s="64">
        <v>2150</v>
      </c>
      <c r="G127" s="62">
        <v>15</v>
      </c>
      <c r="H127" s="62">
        <v>15097</v>
      </c>
      <c r="I127" s="72" t="s">
        <v>263</v>
      </c>
      <c r="J127" s="72" t="s">
        <v>274</v>
      </c>
      <c r="K127" s="66">
        <v>26.4</v>
      </c>
      <c r="L127" s="66">
        <v>27</v>
      </c>
      <c r="M127" s="66">
        <v>27.2</v>
      </c>
      <c r="N127" s="66">
        <v>27.2</v>
      </c>
      <c r="O127" s="66">
        <v>27</v>
      </c>
      <c r="P127" s="66">
        <v>25.4</v>
      </c>
      <c r="Q127" s="66">
        <v>28.6</v>
      </c>
      <c r="R127" s="66">
        <v>27</v>
      </c>
      <c r="S127" s="66">
        <v>29</v>
      </c>
      <c r="T127" s="66">
        <v>26.4</v>
      </c>
      <c r="U127" s="66">
        <v>25.2</v>
      </c>
      <c r="V127" s="66">
        <v>29.2</v>
      </c>
      <c r="W127" s="66">
        <v>26</v>
      </c>
      <c r="X127" s="66">
        <v>27.6</v>
      </c>
      <c r="Y127" s="66">
        <v>28</v>
      </c>
      <c r="Z127" s="66">
        <v>26</v>
      </c>
      <c r="AA127" s="66">
        <v>26.6</v>
      </c>
      <c r="AB127" s="66">
        <v>27.2</v>
      </c>
      <c r="AC127" s="66">
        <v>26</v>
      </c>
      <c r="AD127" s="66">
        <v>27.8</v>
      </c>
      <c r="AE127" s="66">
        <v>28</v>
      </c>
      <c r="AF127" s="66">
        <v>29.2</v>
      </c>
      <c r="AG127" s="66">
        <v>27</v>
      </c>
      <c r="AH127" s="66">
        <v>25</v>
      </c>
      <c r="AI127" s="66">
        <v>25</v>
      </c>
      <c r="AJ127" s="66"/>
      <c r="AK127" s="66"/>
      <c r="AL127" s="66"/>
      <c r="AM127" s="66"/>
      <c r="AN127" s="66"/>
      <c r="AO127" s="66"/>
      <c r="AP127" s="67">
        <f t="shared" si="6"/>
        <v>25</v>
      </c>
      <c r="AQ127" s="68">
        <f t="shared" si="7"/>
        <v>27</v>
      </c>
      <c r="AR127" s="68">
        <f>IFERROR(VLOOKUP(A127,Climatologia_TMAX!A:U,9+$E$2,FALSE),"")</f>
        <v>24.09794521944821</v>
      </c>
      <c r="AS127" s="68">
        <f t="shared" si="8"/>
        <v>2.90205478055179</v>
      </c>
      <c r="AT127" s="74">
        <f t="shared" si="9"/>
        <v>29.2</v>
      </c>
      <c r="AU127" s="74">
        <f t="array" ref="AU127">IFERROR(
  _xlfn.LET(
    _xlpm.mesTxt, INDEX({"ENERO","FEBRERO","MARZO","ABRIL","MAYO","JUNIO","JULIO","AGOSTO","SEPTIEMBRE","OCTUBRE","NOVIEMBRE","DICIEMBRE"}, E$2),
    _xlpm.colIni, MATCH(_xlpm.mesTxt, Maximos_TMAX!$1:$1, 0),
    _xlpm.fila, MATCH($A127, Maximos_TMAX!$A:$A, 0),
    _xlpm.val, INDEX(Maximos_TMAX!$A:$ZZ, _xlpm.fila, _xlpm.colIni),
    IF(_xlpm.val="", "", _xlpm.val)
  ),
"")</f>
        <v>29</v>
      </c>
      <c r="AV127" s="75">
        <f t="array" ref="AV12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40075</v>
      </c>
      <c r="AW127" s="69">
        <f t="shared" si="10"/>
        <v>0.19999999999999929</v>
      </c>
    </row>
    <row r="128" spans="1:49" ht="14.25" customHeight="1" x14ac:dyDescent="0.2">
      <c r="A128" s="64">
        <v>23125100</v>
      </c>
      <c r="B128" s="70" t="s">
        <v>275</v>
      </c>
      <c r="C128" s="70" t="s">
        <v>262</v>
      </c>
      <c r="D128" s="99">
        <v>-73.943111110000004</v>
      </c>
      <c r="E128" s="99">
        <v>5.5149166669999996</v>
      </c>
      <c r="F128" s="64">
        <v>2200</v>
      </c>
      <c r="G128" s="62">
        <v>15</v>
      </c>
      <c r="H128" s="62">
        <v>15109</v>
      </c>
      <c r="I128" s="72" t="s">
        <v>263</v>
      </c>
      <c r="J128" s="72" t="s">
        <v>275</v>
      </c>
      <c r="K128" s="66">
        <v>21</v>
      </c>
      <c r="L128" s="66">
        <v>22.4</v>
      </c>
      <c r="M128" s="66">
        <v>23</v>
      </c>
      <c r="N128" s="66">
        <v>23</v>
      </c>
      <c r="O128" s="66">
        <v>23.4</v>
      </c>
      <c r="P128" s="66">
        <v>23.8</v>
      </c>
      <c r="Q128" s="66">
        <v>21</v>
      </c>
      <c r="R128" s="66">
        <v>25.2</v>
      </c>
      <c r="S128" s="66">
        <v>25.4</v>
      </c>
      <c r="T128" s="66">
        <v>23</v>
      </c>
      <c r="U128" s="66">
        <v>24.8</v>
      </c>
      <c r="V128" s="66">
        <v>22.4</v>
      </c>
      <c r="W128" s="112">
        <v>23.4</v>
      </c>
      <c r="X128" s="66">
        <v>26</v>
      </c>
      <c r="Y128" s="66">
        <v>21</v>
      </c>
      <c r="Z128" s="66">
        <v>24.4</v>
      </c>
      <c r="AA128" s="66">
        <v>24.4</v>
      </c>
      <c r="AB128" s="66">
        <v>25.4</v>
      </c>
      <c r="AC128" s="66">
        <v>22</v>
      </c>
      <c r="AD128" s="66">
        <v>25</v>
      </c>
      <c r="AE128" s="66">
        <v>21</v>
      </c>
      <c r="AF128" s="66">
        <v>21.4</v>
      </c>
      <c r="AG128" s="66">
        <v>21</v>
      </c>
      <c r="AH128" s="66">
        <v>21.6</v>
      </c>
      <c r="AI128" s="66">
        <v>19.8</v>
      </c>
      <c r="AJ128" s="66"/>
      <c r="AK128" s="66"/>
      <c r="AL128" s="66"/>
      <c r="AM128" s="66"/>
      <c r="AN128" s="66"/>
      <c r="AO128" s="66"/>
      <c r="AP128" s="67">
        <f t="shared" si="6"/>
        <v>25</v>
      </c>
      <c r="AQ128" s="68">
        <f t="shared" si="7"/>
        <v>22.991999999999994</v>
      </c>
      <c r="AR128" s="68">
        <f>IFERROR(VLOOKUP(A128,Climatologia_TMAX!A:U,9+$E$2,FALSE),"")</f>
        <v>19.967338391365981</v>
      </c>
      <c r="AS128" s="68">
        <f t="shared" si="8"/>
        <v>3.0246616086340126</v>
      </c>
      <c r="AT128" s="74">
        <f t="shared" si="9"/>
        <v>26</v>
      </c>
      <c r="AU128" s="74">
        <f t="array" ref="AU128">IFERROR(
  _xlfn.LET(
    _xlpm.mesTxt, INDEX({"ENERO","FEBRERO","MARZO","ABRIL","MAYO","JUNIO","JULIO","AGOSTO","SEPTIEMBRE","OCTUBRE","NOVIEMBRE","DICIEMBRE"}, E$2),
    _xlpm.colIni, MATCH(_xlpm.mesTxt, Maximos_TMAX!$1:$1, 0),
    _xlpm.fila, MATCH($A128, Maximos_TMAX!$A:$A, 0),
    _xlpm.val, INDEX(Maximos_TMAX!$A:$ZZ, _xlpm.fila, _xlpm.colIni),
    IF(_xlpm.val="", "", _xlpm.val)
  ),
"")</f>
        <v>26.2</v>
      </c>
      <c r="AV128" s="75">
        <f t="array" ref="AV12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45551</v>
      </c>
      <c r="AW128" s="69">
        <f t="shared" si="10"/>
        <v>-0.19999999999999929</v>
      </c>
    </row>
    <row r="129" spans="1:49" ht="14.25" customHeight="1" x14ac:dyDescent="0.2">
      <c r="A129" s="64">
        <v>35085050</v>
      </c>
      <c r="B129" s="70" t="s">
        <v>276</v>
      </c>
      <c r="C129" s="70" t="s">
        <v>262</v>
      </c>
      <c r="D129" s="99">
        <v>-73.103666669999996</v>
      </c>
      <c r="E129" s="99">
        <v>5.0345000000000004</v>
      </c>
      <c r="F129" s="64">
        <v>1300</v>
      </c>
      <c r="G129" s="62">
        <v>15</v>
      </c>
      <c r="H129" s="62">
        <v>15135</v>
      </c>
      <c r="I129" s="72" t="s">
        <v>263</v>
      </c>
      <c r="J129" s="72" t="s">
        <v>276</v>
      </c>
      <c r="K129" s="66">
        <v>28.6</v>
      </c>
      <c r="L129" s="66">
        <v>28.2</v>
      </c>
      <c r="M129" s="66">
        <v>26.2</v>
      </c>
      <c r="N129" s="66"/>
      <c r="O129" s="66"/>
      <c r="P129" s="66"/>
      <c r="Q129" s="66">
        <v>27.4</v>
      </c>
      <c r="R129" s="66">
        <v>25.6</v>
      </c>
      <c r="S129" s="66">
        <v>27.8</v>
      </c>
      <c r="T129" s="66">
        <v>24.5</v>
      </c>
      <c r="U129" s="66"/>
      <c r="V129" s="66">
        <v>28.4</v>
      </c>
      <c r="W129" s="66">
        <v>25.4</v>
      </c>
      <c r="X129" s="66">
        <v>28.8</v>
      </c>
      <c r="Y129" s="66">
        <v>27.8</v>
      </c>
      <c r="Z129" s="66">
        <v>28.2</v>
      </c>
      <c r="AA129" s="66">
        <v>27</v>
      </c>
      <c r="AB129" s="66">
        <v>25.4</v>
      </c>
      <c r="AC129" s="66">
        <v>26</v>
      </c>
      <c r="AD129" s="66">
        <v>29.8</v>
      </c>
      <c r="AE129" s="66">
        <v>28.6</v>
      </c>
      <c r="AF129" s="66">
        <v>30.4</v>
      </c>
      <c r="AG129" s="66">
        <v>29.4</v>
      </c>
      <c r="AH129" s="66"/>
      <c r="AI129" s="66"/>
      <c r="AJ129" s="66"/>
      <c r="AK129" s="66"/>
      <c r="AL129" s="66"/>
      <c r="AM129" s="66"/>
      <c r="AN129" s="66"/>
      <c r="AO129" s="66"/>
      <c r="AP129" s="67">
        <f t="shared" si="6"/>
        <v>19</v>
      </c>
      <c r="AQ129" s="68">
        <f t="shared" si="7"/>
        <v>27.55263157894737</v>
      </c>
      <c r="AR129" s="68">
        <f>IFERROR(VLOOKUP(A129,Climatologia_TMAX!A:U,9+$E$2,FALSE),"")</f>
        <v>26.02358363374416</v>
      </c>
      <c r="AS129" s="68">
        <f t="shared" si="8"/>
        <v>1.5290479452032102</v>
      </c>
      <c r="AT129" s="74">
        <f t="shared" si="9"/>
        <v>30.4</v>
      </c>
      <c r="AU129" s="74">
        <f t="array" ref="AU129">IFERROR(
  _xlfn.LET(
    _xlpm.mesTxt, INDEX({"ENERO","FEBRERO","MARZO","ABRIL","MAYO","JUNIO","JULIO","AGOSTO","SEPTIEMBRE","OCTUBRE","NOVIEMBRE","DICIEMBRE"}, E$2),
    _xlpm.colIni, MATCH(_xlpm.mesTxt, Maximos_TMAX!$1:$1, 0),
    _xlpm.fila, MATCH($A129, Maximos_TMAX!$A:$A, 0),
    _xlpm.val, INDEX(Maximos_TMAX!$A:$ZZ, _xlpm.fila, _xlpm.colIni),
    IF(_xlpm.val="", "", _xlpm.val)
  ),
"")</f>
        <v>31</v>
      </c>
      <c r="AV129" s="75">
        <f t="array" ref="AV12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MATCH($A129,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45199</v>
      </c>
      <c r="AW129" s="69">
        <f t="shared" si="10"/>
        <v>-0.60000000000000142</v>
      </c>
    </row>
    <row r="130" spans="1:49" ht="14.25" customHeight="1" x14ac:dyDescent="0.2">
      <c r="A130" s="64">
        <v>24035260</v>
      </c>
      <c r="B130" s="70" t="s">
        <v>277</v>
      </c>
      <c r="C130" s="70" t="s">
        <v>262</v>
      </c>
      <c r="D130" s="99">
        <v>-72.696611110000006</v>
      </c>
      <c r="E130" s="99">
        <v>6.5207222219999998</v>
      </c>
      <c r="F130" s="64">
        <v>1160</v>
      </c>
      <c r="G130" s="62">
        <v>68</v>
      </c>
      <c r="H130" s="62">
        <v>68147</v>
      </c>
      <c r="I130" s="72" t="s">
        <v>49</v>
      </c>
      <c r="J130" s="72" t="s">
        <v>277</v>
      </c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109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  <c r="AP130" s="67">
        <f t="shared" si="6"/>
        <v>0</v>
      </c>
      <c r="AQ130" s="68" t="str">
        <f t="shared" si="7"/>
        <v/>
      </c>
      <c r="AR130" s="68">
        <f>IFERROR(VLOOKUP(A130,Climatologia_TMAX!A:U,9+$E$2,FALSE),"")</f>
        <v>33.508208271932411</v>
      </c>
      <c r="AS130" s="68" t="str">
        <f t="shared" si="8"/>
        <v/>
      </c>
      <c r="AT130" s="74" t="str">
        <f t="shared" si="9"/>
        <v/>
      </c>
      <c r="AU130" s="74">
        <f t="array" ref="AU130">IFERROR(
  _xlfn.LET(
    _xlpm.mesTxt, INDEX({"ENERO","FEBRERO","MARZO","ABRIL","MAYO","JUNIO","JULIO","AGOSTO","SEPTIEMBRE","OCTUBRE","NOVIEMBRE","DICIEMBRE"}, E$2),
    _xlpm.colIni, MATCH(_xlpm.mesTxt, Maximos_TMAX!$1:$1, 0),
    _xlpm.fila, MATCH($A130, Maximos_TMAX!$A:$A, 0),
    _xlpm.val, INDEX(Maximos_TMAX!$A:$ZZ, _xlpm.fila, _xlpm.colIni),
    IF(_xlpm.val="", "", _xlpm.val)
  ),
"")</f>
        <v>40.200000000000003</v>
      </c>
      <c r="AV130" s="75">
        <f t="array" ref="AV13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45194</v>
      </c>
      <c r="AW130" s="69" t="str">
        <f t="shared" si="10"/>
        <v>NA</v>
      </c>
    </row>
    <row r="131" spans="1:49" ht="14.25" customHeight="1" x14ac:dyDescent="0.2">
      <c r="A131" s="64">
        <v>24035420</v>
      </c>
      <c r="B131" s="70" t="s">
        <v>278</v>
      </c>
      <c r="C131" s="70" t="s">
        <v>262</v>
      </c>
      <c r="D131" s="99">
        <v>-72.938500000000005</v>
      </c>
      <c r="E131" s="99">
        <v>5.96225</v>
      </c>
      <c r="F131" s="64">
        <v>2643</v>
      </c>
      <c r="G131" s="62">
        <v>15</v>
      </c>
      <c r="H131" s="62">
        <v>15162</v>
      </c>
      <c r="I131" s="72" t="s">
        <v>263</v>
      </c>
      <c r="J131" s="72" t="s">
        <v>278</v>
      </c>
      <c r="K131" s="66">
        <v>20</v>
      </c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>
        <v>20.399999999999999</v>
      </c>
      <c r="AA131" s="66"/>
      <c r="AB131" s="66"/>
      <c r="AC131" s="66"/>
      <c r="AD131" s="66"/>
      <c r="AE131" s="66">
        <v>22.6</v>
      </c>
      <c r="AF131" s="66">
        <v>24.8</v>
      </c>
      <c r="AG131" s="66">
        <v>22.4</v>
      </c>
      <c r="AH131" s="66">
        <v>21.8</v>
      </c>
      <c r="AI131" s="66">
        <v>21</v>
      </c>
      <c r="AJ131" s="66"/>
      <c r="AK131" s="66"/>
      <c r="AL131" s="66"/>
      <c r="AM131" s="66"/>
      <c r="AN131" s="66"/>
      <c r="AO131" s="66"/>
      <c r="AP131" s="67">
        <f t="shared" si="6"/>
        <v>7</v>
      </c>
      <c r="AQ131" s="68" t="str">
        <f t="shared" si="7"/>
        <v/>
      </c>
      <c r="AR131" s="68">
        <f>IFERROR(VLOOKUP(A131,Climatologia_TMAX!A:U,9+$E$2,FALSE),"")</f>
        <v>20.62</v>
      </c>
      <c r="AS131" s="68" t="str">
        <f t="shared" si="8"/>
        <v/>
      </c>
      <c r="AT131" s="74">
        <f t="shared" si="9"/>
        <v>24.8</v>
      </c>
      <c r="AU131" s="74" t="str">
        <f t="array" ref="AU131">IFERROR(
  _xlfn.LET(
    _xlpm.mesTxt, INDEX({"ENERO","FEBRERO","MARZO","ABRIL","MAYO","JUNIO","JULIO","AGOSTO","SEPTIEMBRE","OCTUBRE","NOVIEMBRE","DICIEMBRE"}, E$2),
    _xlpm.colIni, MATCH(_xlpm.mesTxt, Maximos_TMAX!$1:$1, 0),
    _xlpm.fila, MATCH($A131, Maximos_TMAX!$A:$A, 0),
    _xlpm.val, INDEX(Maximos_TMAX!$A:$ZZ, _xlpm.fila, _xlpm.colIni),
    IF(_xlpm.val="", "", _xlpm.val)
  ),
"")</f>
        <v/>
      </c>
      <c r="AV131" s="75" t="str">
        <f t="array" ref="AV13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MATCH($A131,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31" s="69" t="str">
        <f t="shared" si="10"/>
        <v>NA</v>
      </c>
    </row>
    <row r="132" spans="1:49" ht="14.25" customHeight="1" x14ac:dyDescent="0.2">
      <c r="A132" s="64">
        <v>24035310</v>
      </c>
      <c r="B132" s="70" t="s">
        <v>279</v>
      </c>
      <c r="C132" s="70" t="s">
        <v>262</v>
      </c>
      <c r="D132" s="99">
        <v>-72.504722220000005</v>
      </c>
      <c r="E132" s="99">
        <v>6.5495277779999999</v>
      </c>
      <c r="F132" s="64">
        <v>2350</v>
      </c>
      <c r="G132" s="62">
        <v>15</v>
      </c>
      <c r="H132" s="62">
        <v>15180</v>
      </c>
      <c r="I132" s="72" t="s">
        <v>263</v>
      </c>
      <c r="J132" s="72" t="s">
        <v>279</v>
      </c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7">
        <f t="shared" si="6"/>
        <v>0</v>
      </c>
      <c r="AQ132" s="68" t="str">
        <f t="shared" si="7"/>
        <v/>
      </c>
      <c r="AR132" s="68">
        <f>IFERROR(VLOOKUP(A132,Climatologia_TMAX!A:U,9+$E$2,FALSE),"")</f>
        <v>21.76246536196923</v>
      </c>
      <c r="AS132" s="68" t="str">
        <f t="shared" si="8"/>
        <v/>
      </c>
      <c r="AT132" s="74" t="str">
        <f t="shared" si="9"/>
        <v/>
      </c>
      <c r="AU132" s="74">
        <f t="array" ref="AU132">IFERROR(
  _xlfn.LET(
    _xlpm.mesTxt, INDEX({"ENERO","FEBRERO","MARZO","ABRIL","MAYO","JUNIO","JULIO","AGOSTO","SEPTIEMBRE","OCTUBRE","NOVIEMBRE","DICIEMBRE"}, E$2),
    _xlpm.colIni, MATCH(_xlpm.mesTxt, Maximos_TMAX!$1:$1, 0),
    _xlpm.fila, MATCH($A132, Maximos_TMAX!$A:$A, 0),
    _xlpm.val, INDEX(Maximos_TMAX!$A:$ZZ, _xlpm.fila, _xlpm.colIni),
    IF(_xlpm.val="", "", _xlpm.val)
  ),
"")</f>
        <v>26.4</v>
      </c>
      <c r="AV132" s="75">
        <f t="array" ref="AV13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35678</v>
      </c>
      <c r="AW132" s="69" t="str">
        <f t="shared" si="10"/>
        <v>NA</v>
      </c>
    </row>
    <row r="133" spans="1:49" ht="14.25" customHeight="1" x14ac:dyDescent="0.2">
      <c r="A133" s="64">
        <v>24035250</v>
      </c>
      <c r="B133" s="70" t="s">
        <v>280</v>
      </c>
      <c r="C133" s="70" t="s">
        <v>262</v>
      </c>
      <c r="D133" s="99">
        <v>-72.465559999999996</v>
      </c>
      <c r="E133" s="99">
        <v>6.1877800000000001</v>
      </c>
      <c r="F133" s="64">
        <v>2961</v>
      </c>
      <c r="G133" s="62">
        <v>15</v>
      </c>
      <c r="H133" s="62">
        <v>15183</v>
      </c>
      <c r="I133" s="72" t="s">
        <v>263</v>
      </c>
      <c r="J133" s="72" t="s">
        <v>281</v>
      </c>
      <c r="K133" s="66"/>
      <c r="L133" s="66">
        <v>19.2</v>
      </c>
      <c r="M133" s="66">
        <v>19.600000000000001</v>
      </c>
      <c r="N133" s="66"/>
      <c r="O133" s="66">
        <v>19</v>
      </c>
      <c r="P133" s="66"/>
      <c r="Q133" s="66">
        <v>18.399999999999999</v>
      </c>
      <c r="R133" s="66">
        <v>17.8</v>
      </c>
      <c r="S133" s="66">
        <v>17.8</v>
      </c>
      <c r="T133" s="66">
        <v>19</v>
      </c>
      <c r="U133" s="66">
        <v>18.600000000000001</v>
      </c>
      <c r="V133" s="66">
        <v>20</v>
      </c>
      <c r="W133" s="66">
        <v>16.2</v>
      </c>
      <c r="X133" s="66">
        <v>18</v>
      </c>
      <c r="Y133" s="66">
        <v>18.399999999999999</v>
      </c>
      <c r="Z133" s="66">
        <v>17.399999999999999</v>
      </c>
      <c r="AA133" s="66">
        <v>19.399999999999999</v>
      </c>
      <c r="AB133" s="66">
        <v>16.600000000000001</v>
      </c>
      <c r="AC133" s="66">
        <v>18</v>
      </c>
      <c r="AD133" s="66">
        <v>18.8</v>
      </c>
      <c r="AE133" s="66">
        <v>21</v>
      </c>
      <c r="AF133" s="66">
        <v>20.2</v>
      </c>
      <c r="AG133" s="66">
        <v>19.399999999999999</v>
      </c>
      <c r="AH133" s="66">
        <v>19.399999999999999</v>
      </c>
      <c r="AI133" s="66">
        <v>18.600000000000001</v>
      </c>
      <c r="AJ133" s="66"/>
      <c r="AK133" s="66"/>
      <c r="AL133" s="66"/>
      <c r="AM133" s="66"/>
      <c r="AN133" s="66"/>
      <c r="AO133" s="66"/>
      <c r="AP133" s="67">
        <f t="shared" ref="AP133:AP196" si="11">COUNTIF(K133:AO133,"&gt;0")</f>
        <v>22</v>
      </c>
      <c r="AQ133" s="68">
        <f t="shared" ref="AQ133:AQ196" si="12">IF(AP133&gt;14,AVERAGE(K133:AO133),"")</f>
        <v>18.672727272727272</v>
      </c>
      <c r="AR133" s="68">
        <f>IFERROR(VLOOKUP(A133,Climatologia_TMAX!A:U,9+$E$2,FALSE),"")</f>
        <v>16.79442268577645</v>
      </c>
      <c r="AS133" s="68">
        <f t="shared" ref="AS133:AS196" si="13">IF(OR(AQ133="",AR133=""),"",IFERROR(AQ133-AR133,""))</f>
        <v>1.8783045869508221</v>
      </c>
      <c r="AT133" s="74">
        <f t="shared" ref="AT133:AT196" si="14">IF(COUNT(K133:AO133)=0,"",MAX(K133:AO133))</f>
        <v>21</v>
      </c>
      <c r="AU133" s="74" t="str">
        <f t="array" ref="AU133">IFERROR(
  _xlfn.LET(
    _xlpm.mesTxt, INDEX({"ENERO","FEBRERO","MARZO","ABRIL","MAYO","JUNIO","JULIO","AGOSTO","SEPTIEMBRE","OCTUBRE","NOVIEMBRE","DICIEMBRE"}, E$2),
    _xlpm.colIni, MATCH(_xlpm.mesTxt, Maximos_TMAX!$1:$1, 0),
    _xlpm.fila, MATCH($A133, Maximos_TMAX!$A:$A, 0),
    _xlpm.val, INDEX(Maximos_TMAX!$A:$ZZ, _xlpm.fila, _xlpm.colIni),
    IF(_xlpm.val="", "", _xlpm.val)
  ),
"")</f>
        <v/>
      </c>
      <c r="AV133" s="75" t="str">
        <f t="array" ref="AV13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33" s="69" t="str">
        <f t="shared" ref="AW133:AW196" si="15">IF(OR(AT133="",AU133=""),"NA",IFERROR(AT133-AU133,"NA"))</f>
        <v>NA</v>
      </c>
    </row>
    <row r="134" spans="1:49" ht="14.25" customHeight="1" x14ac:dyDescent="0.2">
      <c r="A134" s="64">
        <v>24037020</v>
      </c>
      <c r="B134" s="70" t="s">
        <v>282</v>
      </c>
      <c r="C134" s="70" t="s">
        <v>262</v>
      </c>
      <c r="D134" s="99">
        <v>-73.208777780000005</v>
      </c>
      <c r="E134" s="99">
        <v>5.5791944439999996</v>
      </c>
      <c r="F134" s="64">
        <v>2700</v>
      </c>
      <c r="G134" s="62">
        <v>15</v>
      </c>
      <c r="H134" s="62">
        <v>15814</v>
      </c>
      <c r="I134" s="72" t="s">
        <v>263</v>
      </c>
      <c r="J134" s="72" t="s">
        <v>283</v>
      </c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7">
        <f t="shared" si="11"/>
        <v>0</v>
      </c>
      <c r="AQ134" s="68" t="str">
        <f t="shared" si="12"/>
        <v/>
      </c>
      <c r="AR134" s="68" t="str">
        <f>IFERROR(VLOOKUP(A134,Climatologia_TMAX!A:U,9+$E$2,FALSE),"")</f>
        <v/>
      </c>
      <c r="AS134" s="68" t="str">
        <f t="shared" si="13"/>
        <v/>
      </c>
      <c r="AT134" s="74" t="str">
        <f t="shared" si="14"/>
        <v/>
      </c>
      <c r="AU134" s="74" t="str">
        <f t="array" ref="AU134">IFERROR(
  _xlfn.LET(
    _xlpm.mesTxt, INDEX({"ENERO","FEBRERO","MARZO","ABRIL","MAYO","JUNIO","JULIO","AGOSTO","SEPTIEMBRE","OCTUBRE","NOVIEMBRE","DICIEMBRE"}, E$2),
    _xlpm.colIni, MATCH(_xlpm.mesTxt, Maximos_TMAX!$1:$1, 0),
    _xlpm.fila, MATCH($A134, Maximos_TMAX!$A:$A, 0),
    _xlpm.val, INDEX(Maximos_TMAX!$A:$ZZ, _xlpm.fila, _xlpm.colIni),
    IF(_xlpm.val="", "", _xlpm.val)
  ),
"")</f>
        <v/>
      </c>
      <c r="AV134" s="75" t="str">
        <f t="array" ref="AV13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MATCH($A134,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34" s="69" t="str">
        <f t="shared" si="15"/>
        <v>NA</v>
      </c>
    </row>
    <row r="135" spans="1:49" ht="14.25" customHeight="1" x14ac:dyDescent="0.2">
      <c r="A135" s="64">
        <v>35195050</v>
      </c>
      <c r="B135" s="70" t="s">
        <v>284</v>
      </c>
      <c r="C135" s="70" t="s">
        <v>262</v>
      </c>
      <c r="D135" s="99">
        <v>-72.717222219999996</v>
      </c>
      <c r="E135" s="99">
        <v>5.4072777780000001</v>
      </c>
      <c r="F135" s="64">
        <v>1550</v>
      </c>
      <c r="G135" s="62">
        <v>15</v>
      </c>
      <c r="H135" s="62">
        <v>15518</v>
      </c>
      <c r="I135" s="72" t="s">
        <v>263</v>
      </c>
      <c r="J135" s="72" t="s">
        <v>285</v>
      </c>
      <c r="K135" s="66">
        <v>23</v>
      </c>
      <c r="L135" s="66">
        <v>23.6</v>
      </c>
      <c r="M135" s="66">
        <v>24.2</v>
      </c>
      <c r="N135" s="66">
        <v>23.4</v>
      </c>
      <c r="O135" s="66">
        <v>24.6</v>
      </c>
      <c r="P135" s="66">
        <v>23.8</v>
      </c>
      <c r="Q135" s="66">
        <v>24.2</v>
      </c>
      <c r="R135" s="66">
        <v>23.4</v>
      </c>
      <c r="S135" s="66">
        <v>22.4</v>
      </c>
      <c r="T135" s="66">
        <v>23.8</v>
      </c>
      <c r="U135" s="66">
        <v>24</v>
      </c>
      <c r="V135" s="66">
        <v>24.4</v>
      </c>
      <c r="W135" s="66">
        <v>23</v>
      </c>
      <c r="X135" s="66">
        <v>23.8</v>
      </c>
      <c r="Y135" s="66">
        <v>24</v>
      </c>
      <c r="Z135" s="66">
        <v>24.6</v>
      </c>
      <c r="AA135" s="66">
        <v>24</v>
      </c>
      <c r="AB135" s="66">
        <v>23.4</v>
      </c>
      <c r="AC135" s="66">
        <v>24</v>
      </c>
      <c r="AD135" s="66">
        <v>24</v>
      </c>
      <c r="AE135" s="66">
        <v>23.4</v>
      </c>
      <c r="AF135" s="66">
        <v>23.8</v>
      </c>
      <c r="AG135" s="66">
        <v>23.6</v>
      </c>
      <c r="AH135" s="66">
        <v>23.4</v>
      </c>
      <c r="AI135" s="66">
        <v>25.4</v>
      </c>
      <c r="AJ135" s="66"/>
      <c r="AK135" s="66"/>
      <c r="AL135" s="66"/>
      <c r="AM135" s="66"/>
      <c r="AN135" s="66"/>
      <c r="AO135" s="66"/>
      <c r="AP135" s="67">
        <f t="shared" si="11"/>
        <v>25</v>
      </c>
      <c r="AQ135" s="68">
        <f t="shared" si="12"/>
        <v>23.807999999999996</v>
      </c>
      <c r="AR135" s="68">
        <f>IFERROR(VLOOKUP(A135,Climatologia_TMAX!A:U,9+$E$2,FALSE),"")</f>
        <v>24.414423280423279</v>
      </c>
      <c r="AS135" s="68">
        <f t="shared" si="13"/>
        <v>-0.60642328042328231</v>
      </c>
      <c r="AT135" s="74">
        <f t="shared" si="14"/>
        <v>25.4</v>
      </c>
      <c r="AU135" s="74">
        <f t="array" ref="AU135">IFERROR(
  _xlfn.LET(
    _xlpm.mesTxt, INDEX({"ENERO","FEBRERO","MARZO","ABRIL","MAYO","JUNIO","JULIO","AGOSTO","SEPTIEMBRE","OCTUBRE","NOVIEMBRE","DICIEMBRE"}, E$2),
    _xlpm.colIni, MATCH(_xlpm.mesTxt, Maximos_TMAX!$1:$1, 0),
    _xlpm.fila, MATCH($A135, Maximos_TMAX!$A:$A, 0),
    _xlpm.val, INDEX(Maximos_TMAX!$A:$ZZ, _xlpm.fila, _xlpm.colIni),
    IF(_xlpm.val="", "", _xlpm.val)
  ),
"")</f>
        <v>28.4</v>
      </c>
      <c r="AV135" s="75">
        <f t="array" ref="AV13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43715</v>
      </c>
      <c r="AW135" s="69">
        <f t="shared" si="15"/>
        <v>-3</v>
      </c>
    </row>
    <row r="136" spans="1:49" ht="14.25" customHeight="1" x14ac:dyDescent="0.2">
      <c r="A136" s="64">
        <v>24030350</v>
      </c>
      <c r="B136" s="70" t="s">
        <v>286</v>
      </c>
      <c r="C136" s="70" t="s">
        <v>262</v>
      </c>
      <c r="D136" s="99">
        <v>-73.044611110000005</v>
      </c>
      <c r="E136" s="99">
        <v>5.8300833330000001</v>
      </c>
      <c r="F136" s="64">
        <v>2540</v>
      </c>
      <c r="G136" s="62">
        <v>15</v>
      </c>
      <c r="H136" s="62">
        <v>15238</v>
      </c>
      <c r="I136" s="72" t="s">
        <v>263</v>
      </c>
      <c r="J136" s="72" t="s">
        <v>286</v>
      </c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7">
        <f t="shared" si="11"/>
        <v>0</v>
      </c>
      <c r="AQ136" s="68" t="str">
        <f t="shared" si="12"/>
        <v/>
      </c>
      <c r="AR136" s="68" t="str">
        <f>IFERROR(VLOOKUP(A136,Climatologia_TMAX!A:U,9+$E$2,FALSE),"")</f>
        <v/>
      </c>
      <c r="AS136" s="68" t="str">
        <f t="shared" si="13"/>
        <v/>
      </c>
      <c r="AT136" s="74" t="str">
        <f t="shared" si="14"/>
        <v/>
      </c>
      <c r="AU136" s="74" t="str">
        <f t="array" ref="AU136">IFERROR(
  _xlfn.LET(
    _xlpm.mesTxt, INDEX({"ENERO","FEBRERO","MARZO","ABRIL","MAYO","JUNIO","JULIO","AGOSTO","SEPTIEMBRE","OCTUBRE","NOVIEMBRE","DICIEMBRE"}, E$2),
    _xlpm.colIni, MATCH(_xlpm.mesTxt, Maximos_TMAX!$1:$1, 0),
    _xlpm.fila, MATCH($A136, Maximos_TMAX!$A:$A, 0),
    _xlpm.val, INDEX(Maximos_TMAX!$A:$ZZ, _xlpm.fila, _xlpm.colIni),
    IF(_xlpm.val="", "", _xlpm.val)
  ),
"")</f>
        <v/>
      </c>
      <c r="AV136" s="75" t="str">
        <f t="array" ref="AV13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MATCH($A136,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36" s="69" t="str">
        <f t="shared" si="15"/>
        <v>NA</v>
      </c>
    </row>
    <row r="137" spans="1:49" ht="14.25" customHeight="1" x14ac:dyDescent="0.2">
      <c r="A137" s="64">
        <v>24030260</v>
      </c>
      <c r="B137" s="70" t="s">
        <v>287</v>
      </c>
      <c r="C137" s="70" t="s">
        <v>262</v>
      </c>
      <c r="D137" s="99">
        <v>-72.445444440000003</v>
      </c>
      <c r="E137" s="99">
        <v>6.408222222</v>
      </c>
      <c r="F137" s="64">
        <v>2749</v>
      </c>
      <c r="G137" s="62">
        <v>15</v>
      </c>
      <c r="H137" s="62">
        <v>15244</v>
      </c>
      <c r="I137" s="72" t="s">
        <v>263</v>
      </c>
      <c r="J137" s="72" t="s">
        <v>288</v>
      </c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7">
        <f t="shared" si="11"/>
        <v>0</v>
      </c>
      <c r="AQ137" s="68" t="str">
        <f t="shared" si="12"/>
        <v/>
      </c>
      <c r="AR137" s="68" t="str">
        <f>IFERROR(VLOOKUP(A137,Climatologia_TMAX!A:U,9+$E$2,FALSE),"")</f>
        <v/>
      </c>
      <c r="AS137" s="68" t="str">
        <f t="shared" si="13"/>
        <v/>
      </c>
      <c r="AT137" s="74" t="str">
        <f t="shared" si="14"/>
        <v/>
      </c>
      <c r="AU137" s="74" t="str">
        <f t="array" ref="AU137">IFERROR(
  _xlfn.LET(
    _xlpm.mesTxt, INDEX({"ENERO","FEBRERO","MARZO","ABRIL","MAYO","JUNIO","JULIO","AGOSTO","SEPTIEMBRE","OCTUBRE","NOVIEMBRE","DICIEMBRE"}, E$2),
    _xlpm.colIni, MATCH(_xlpm.mesTxt, Maximos_TMAX!$1:$1, 0),
    _xlpm.fila, MATCH($A137, Maximos_TMAX!$A:$A, 0),
    _xlpm.val, INDEX(Maximos_TMAX!$A:$ZZ, _xlpm.fila, _xlpm.colIni),
    IF(_xlpm.val="", "", _xlpm.val)
  ),
"")</f>
        <v/>
      </c>
      <c r="AV137" s="75" t="str">
        <f t="array" ref="AV13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MATCH($A137,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37" s="69" t="str">
        <f t="shared" si="15"/>
        <v>NA</v>
      </c>
    </row>
    <row r="138" spans="1:49" ht="14.25" customHeight="1" x14ac:dyDescent="0.2">
      <c r="A138" s="64">
        <v>24035070</v>
      </c>
      <c r="B138" s="70" t="s">
        <v>289</v>
      </c>
      <c r="C138" s="70" t="s">
        <v>262</v>
      </c>
      <c r="D138" s="99">
        <v>-72.409194439999993</v>
      </c>
      <c r="E138" s="99">
        <v>6.463472222</v>
      </c>
      <c r="F138" s="64">
        <v>2963</v>
      </c>
      <c r="G138" s="62">
        <v>15</v>
      </c>
      <c r="H138" s="62">
        <v>15332</v>
      </c>
      <c r="I138" s="72" t="s">
        <v>263</v>
      </c>
      <c r="J138" s="72" t="s">
        <v>290</v>
      </c>
      <c r="K138" s="66">
        <v>21.9</v>
      </c>
      <c r="L138" s="66">
        <v>21</v>
      </c>
      <c r="M138" s="66">
        <v>22</v>
      </c>
      <c r="N138" s="66">
        <v>23</v>
      </c>
      <c r="O138" s="66">
        <v>22.4</v>
      </c>
      <c r="P138" s="66">
        <v>20.8</v>
      </c>
      <c r="Q138" s="66">
        <v>19.7</v>
      </c>
      <c r="R138" s="112">
        <v>23.6</v>
      </c>
      <c r="S138" s="66">
        <v>24</v>
      </c>
      <c r="T138" s="66">
        <v>23</v>
      </c>
      <c r="U138" s="66">
        <v>21.7</v>
      </c>
      <c r="V138" s="66">
        <v>24.8</v>
      </c>
      <c r="W138" s="66">
        <v>21.8</v>
      </c>
      <c r="X138" s="66">
        <v>23.8</v>
      </c>
      <c r="Y138" s="66">
        <v>23</v>
      </c>
      <c r="Z138" s="66">
        <v>22</v>
      </c>
      <c r="AA138" s="66"/>
      <c r="AB138" s="66">
        <v>24</v>
      </c>
      <c r="AC138" s="66">
        <v>21.6</v>
      </c>
      <c r="AD138" s="66">
        <v>21.9</v>
      </c>
      <c r="AE138" s="66">
        <v>22.4</v>
      </c>
      <c r="AF138" s="66">
        <v>24.4</v>
      </c>
      <c r="AG138" s="66">
        <v>22</v>
      </c>
      <c r="AH138" s="66">
        <v>22.4</v>
      </c>
      <c r="AI138" s="66">
        <v>19.8</v>
      </c>
      <c r="AJ138" s="66"/>
      <c r="AK138" s="66"/>
      <c r="AL138" s="66"/>
      <c r="AM138" s="66"/>
      <c r="AN138" s="66"/>
      <c r="AO138" s="66"/>
      <c r="AP138" s="67">
        <f t="shared" si="11"/>
        <v>24</v>
      </c>
      <c r="AQ138" s="68">
        <f t="shared" si="12"/>
        <v>22.374999999999996</v>
      </c>
      <c r="AR138" s="68" t="str">
        <f>IFERROR(VLOOKUP(A138,Climatologia_TMAX!A:U,9+$E$2,FALSE),"")</f>
        <v/>
      </c>
      <c r="AS138" s="68" t="str">
        <f t="shared" si="13"/>
        <v/>
      </c>
      <c r="AT138" s="74">
        <f t="shared" si="14"/>
        <v>24.8</v>
      </c>
      <c r="AU138" s="74">
        <f t="array" ref="AU138">IFERROR(
  _xlfn.LET(
    _xlpm.mesTxt, INDEX({"ENERO","FEBRERO","MARZO","ABRIL","MAYO","JUNIO","JULIO","AGOSTO","SEPTIEMBRE","OCTUBRE","NOVIEMBRE","DICIEMBRE"}, E$2),
    _xlpm.colIni, MATCH(_xlpm.mesTxt, Maximos_TMAX!$1:$1, 0),
    _xlpm.fila, MATCH($A138, Maximos_TMAX!$A:$A, 0),
    _xlpm.val, INDEX(Maximos_TMAX!$A:$ZZ, _xlpm.fila, _xlpm.colIni),
    IF(_xlpm.val="", "", _xlpm.val)
  ),
"")</f>
        <v>23.6</v>
      </c>
      <c r="AV138" s="75">
        <f t="array" ref="AV13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45199</v>
      </c>
      <c r="AW138" s="69">
        <f t="shared" si="15"/>
        <v>1.1999999999999993</v>
      </c>
    </row>
    <row r="139" spans="1:49" ht="14.25" customHeight="1" x14ac:dyDescent="0.2">
      <c r="A139" s="64">
        <v>35075040</v>
      </c>
      <c r="B139" s="70" t="s">
        <v>291</v>
      </c>
      <c r="C139" s="70" t="s">
        <v>262</v>
      </c>
      <c r="D139" s="99">
        <v>-73.316749999999999</v>
      </c>
      <c r="E139" s="99">
        <v>4.9743611110000003</v>
      </c>
      <c r="F139" s="64">
        <v>1300</v>
      </c>
      <c r="G139" s="62">
        <v>15</v>
      </c>
      <c r="H139" s="62">
        <v>15425</v>
      </c>
      <c r="I139" s="72" t="s">
        <v>263</v>
      </c>
      <c r="J139" s="72" t="s">
        <v>292</v>
      </c>
      <c r="K139" s="66">
        <v>23.2</v>
      </c>
      <c r="L139" s="66">
        <v>23.8</v>
      </c>
      <c r="M139" s="66">
        <v>21.6</v>
      </c>
      <c r="N139" s="66">
        <v>21.2</v>
      </c>
      <c r="O139" s="66">
        <v>23</v>
      </c>
      <c r="P139" s="66">
        <v>22.8</v>
      </c>
      <c r="Q139" s="66">
        <v>22.6</v>
      </c>
      <c r="R139" s="66">
        <v>20.6</v>
      </c>
      <c r="S139" s="66">
        <v>22.2</v>
      </c>
      <c r="T139" s="66">
        <v>20.399999999999999</v>
      </c>
      <c r="U139" s="66">
        <v>22.6</v>
      </c>
      <c r="V139" s="66">
        <v>22.8</v>
      </c>
      <c r="W139" s="66">
        <v>21.2</v>
      </c>
      <c r="X139" s="66">
        <v>24.2</v>
      </c>
      <c r="Y139" s="66">
        <v>22.4</v>
      </c>
      <c r="Z139" s="66">
        <v>22</v>
      </c>
      <c r="AA139" s="66">
        <v>22.8</v>
      </c>
      <c r="AB139" s="66">
        <v>21.8</v>
      </c>
      <c r="AC139" s="66">
        <v>21.4</v>
      </c>
      <c r="AD139" s="66">
        <v>24.6</v>
      </c>
      <c r="AE139" s="66">
        <v>23.2</v>
      </c>
      <c r="AF139" s="66">
        <v>25</v>
      </c>
      <c r="AG139" s="66">
        <v>24.4</v>
      </c>
      <c r="AH139" s="66">
        <v>21.2</v>
      </c>
      <c r="AI139" s="66">
        <v>24</v>
      </c>
      <c r="AJ139" s="66"/>
      <c r="AK139" s="66"/>
      <c r="AL139" s="66"/>
      <c r="AM139" s="66"/>
      <c r="AN139" s="66"/>
      <c r="AO139" s="66"/>
      <c r="AP139" s="67">
        <f t="shared" si="11"/>
        <v>25</v>
      </c>
      <c r="AQ139" s="68">
        <f t="shared" si="12"/>
        <v>22.6</v>
      </c>
      <c r="AR139" s="68">
        <f>IFERROR(VLOOKUP(A139,Climatologia_TMAX!A:U,9+$E$2,FALSE),"")</f>
        <v>21.860804597701151</v>
      </c>
      <c r="AS139" s="68">
        <f t="shared" si="13"/>
        <v>0.73919540229885072</v>
      </c>
      <c r="AT139" s="74">
        <f t="shared" si="14"/>
        <v>25</v>
      </c>
      <c r="AU139" s="74">
        <f t="array" ref="AU139">IFERROR(
  _xlfn.LET(
    _xlpm.mesTxt, INDEX({"ENERO","FEBRERO","MARZO","ABRIL","MAYO","JUNIO","JULIO","AGOSTO","SEPTIEMBRE","OCTUBRE","NOVIEMBRE","DICIEMBRE"}, E$2),
    _xlpm.colIni, MATCH(_xlpm.mesTxt, Maximos_TMAX!$1:$1, 0),
    _xlpm.fila, MATCH($A139, Maximos_TMAX!$A:$A, 0),
    _xlpm.val, INDEX(Maximos_TMAX!$A:$ZZ, _xlpm.fila, _xlpm.colIni),
    IF(_xlpm.val="", "", _xlpm.val)
  ),
"")</f>
        <v>26.6</v>
      </c>
      <c r="AV139" s="75">
        <f t="array" ref="AV13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MATCH($A139,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30201</v>
      </c>
      <c r="AW139" s="69">
        <f t="shared" si="15"/>
        <v>-1.6000000000000014</v>
      </c>
    </row>
    <row r="140" spans="1:49" ht="14.25" customHeight="1" x14ac:dyDescent="0.2">
      <c r="A140" s="64">
        <v>24015090</v>
      </c>
      <c r="B140" s="70" t="s">
        <v>293</v>
      </c>
      <c r="C140" s="70" t="s">
        <v>262</v>
      </c>
      <c r="D140" s="99">
        <v>-73.602277779999994</v>
      </c>
      <c r="E140" s="99">
        <v>5.7106666669999999</v>
      </c>
      <c r="F140" s="64">
        <v>2300</v>
      </c>
      <c r="G140" s="62">
        <v>15</v>
      </c>
      <c r="H140" s="62">
        <v>15696</v>
      </c>
      <c r="I140" s="72" t="s">
        <v>263</v>
      </c>
      <c r="J140" s="72" t="s">
        <v>294</v>
      </c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7">
        <f t="shared" si="11"/>
        <v>0</v>
      </c>
      <c r="AQ140" s="68" t="str">
        <f t="shared" si="12"/>
        <v/>
      </c>
      <c r="AR140" s="68">
        <f>IFERROR(VLOOKUP(A140,Climatologia_TMAX!A:U,9+$E$2,FALSE),"")</f>
        <v>21.97407966683922</v>
      </c>
      <c r="AS140" s="68" t="str">
        <f t="shared" si="13"/>
        <v/>
      </c>
      <c r="AT140" s="74" t="str">
        <f t="shared" si="14"/>
        <v/>
      </c>
      <c r="AU140" s="74">
        <f t="array" ref="AU140">IFERROR(
  _xlfn.LET(
    _xlpm.mesTxt, INDEX({"ENERO","FEBRERO","MARZO","ABRIL","MAYO","JUNIO","JULIO","AGOSTO","SEPTIEMBRE","OCTUBRE","NOVIEMBRE","DICIEMBRE"}, E$2),
    _xlpm.colIni, MATCH(_xlpm.mesTxt, Maximos_TMAX!$1:$1, 0),
    _xlpm.fila, MATCH($A140, Maximos_TMAX!$A:$A, 0),
    _xlpm.val, INDEX(Maximos_TMAX!$A:$ZZ, _xlpm.fila, _xlpm.colIni),
    IF(_xlpm.val="", "", _xlpm.val)
  ),
"")</f>
        <v>26.8</v>
      </c>
      <c r="AV140" s="75">
        <f t="array" ref="AV14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45540</v>
      </c>
      <c r="AW140" s="69" t="str">
        <f t="shared" si="15"/>
        <v>NA</v>
      </c>
    </row>
    <row r="141" spans="1:49" ht="14.25" customHeight="1" x14ac:dyDescent="0.2">
      <c r="A141" s="64">
        <v>24035040</v>
      </c>
      <c r="B141" s="70" t="s">
        <v>295</v>
      </c>
      <c r="C141" s="70" t="s">
        <v>262</v>
      </c>
      <c r="D141" s="99">
        <v>-73.208777777999998</v>
      </c>
      <c r="E141" s="99">
        <v>5.5791944439999996</v>
      </c>
      <c r="F141" s="64">
        <v>2700</v>
      </c>
      <c r="G141" s="62">
        <v>15</v>
      </c>
      <c r="H141" s="62">
        <v>15814</v>
      </c>
      <c r="I141" s="72" t="s">
        <v>263</v>
      </c>
      <c r="J141" s="72" t="s">
        <v>283</v>
      </c>
      <c r="K141" s="66">
        <v>18.600000000000001</v>
      </c>
      <c r="L141" s="66">
        <v>19</v>
      </c>
      <c r="M141" s="66">
        <v>18.600000000000001</v>
      </c>
      <c r="N141" s="66">
        <v>19.8</v>
      </c>
      <c r="O141" s="66">
        <v>17.600000000000001</v>
      </c>
      <c r="P141" s="66">
        <v>17.2</v>
      </c>
      <c r="Q141" s="66">
        <v>18.600000000000001</v>
      </c>
      <c r="R141" s="66">
        <v>19.600000000000001</v>
      </c>
      <c r="S141" s="66">
        <v>20.6</v>
      </c>
      <c r="T141" s="66">
        <v>19.8</v>
      </c>
      <c r="U141" s="66">
        <v>19.399999999999999</v>
      </c>
      <c r="V141" s="66">
        <v>20.399999999999999</v>
      </c>
      <c r="W141" s="66">
        <v>18.8</v>
      </c>
      <c r="X141" s="66">
        <v>19.600000000000001</v>
      </c>
      <c r="Y141" s="66">
        <v>20.8</v>
      </c>
      <c r="Z141" s="66">
        <v>20.2</v>
      </c>
      <c r="AA141" s="66">
        <v>20.399999999999999</v>
      </c>
      <c r="AB141" s="66">
        <v>20.8</v>
      </c>
      <c r="AC141" s="66">
        <v>17.399999999999999</v>
      </c>
      <c r="AD141" s="66">
        <v>20.399999999999999</v>
      </c>
      <c r="AE141" s="66">
        <v>20.8</v>
      </c>
      <c r="AF141" s="66">
        <v>22</v>
      </c>
      <c r="AG141" s="66">
        <v>21.8</v>
      </c>
      <c r="AH141" s="66">
        <v>21.6</v>
      </c>
      <c r="AI141" s="66">
        <v>18.600000000000001</v>
      </c>
      <c r="AJ141" s="66"/>
      <c r="AK141" s="66"/>
      <c r="AL141" s="66"/>
      <c r="AM141" s="66"/>
      <c r="AN141" s="66"/>
      <c r="AO141" s="66"/>
      <c r="AP141" s="67">
        <f t="shared" si="11"/>
        <v>25</v>
      </c>
      <c r="AQ141" s="68">
        <f t="shared" si="12"/>
        <v>19.696000000000002</v>
      </c>
      <c r="AR141" s="68">
        <f>IFERROR(VLOOKUP(A141,Climatologia_TMAX!A:U,9+$E$2,FALSE),"")</f>
        <v>18.581666666666671</v>
      </c>
      <c r="AS141" s="68">
        <f t="shared" si="13"/>
        <v>1.114333333333331</v>
      </c>
      <c r="AT141" s="74">
        <f t="shared" si="14"/>
        <v>22</v>
      </c>
      <c r="AU141" s="74">
        <f t="array" ref="AU141">IFERROR(
  _xlfn.LET(
    _xlpm.mesTxt, INDEX({"ENERO","FEBRERO","MARZO","ABRIL","MAYO","JUNIO","JULIO","AGOSTO","SEPTIEMBRE","OCTUBRE","NOVIEMBRE","DICIEMBRE"}, E$2),
    _xlpm.colIni, MATCH(_xlpm.mesTxt, Maximos_TMAX!$1:$1, 0),
    _xlpm.fila, MATCH($A141, Maximos_TMAX!$A:$A, 0),
    _xlpm.val, INDEX(Maximos_TMAX!$A:$ZZ, _xlpm.fila, _xlpm.colIni),
    IF(_xlpm.val="", "", _xlpm.val)
  ),
"")</f>
        <v>23</v>
      </c>
      <c r="AV141" s="75">
        <f t="array" ref="AV14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39334</v>
      </c>
      <c r="AW141" s="69">
        <f t="shared" si="15"/>
        <v>-1</v>
      </c>
    </row>
    <row r="142" spans="1:49" ht="14.25" customHeight="1" x14ac:dyDescent="0.2">
      <c r="A142" s="64">
        <v>35075010</v>
      </c>
      <c r="B142" s="70" t="s">
        <v>296</v>
      </c>
      <c r="C142" s="70" t="s">
        <v>262</v>
      </c>
      <c r="D142" s="99">
        <v>-73.453777779999996</v>
      </c>
      <c r="E142" s="99">
        <v>5.3526944439999999</v>
      </c>
      <c r="F142" s="64">
        <v>2438</v>
      </c>
      <c r="G142" s="62">
        <v>15</v>
      </c>
      <c r="H142" s="62">
        <v>15494</v>
      </c>
      <c r="I142" s="72" t="s">
        <v>263</v>
      </c>
      <c r="J142" s="72" t="s">
        <v>297</v>
      </c>
      <c r="K142" s="66">
        <v>19</v>
      </c>
      <c r="L142" s="66">
        <v>17.8</v>
      </c>
      <c r="M142" s="66">
        <v>17.399999999999999</v>
      </c>
      <c r="N142" s="66">
        <v>16.2</v>
      </c>
      <c r="O142" s="66">
        <v>17.600000000000001</v>
      </c>
      <c r="P142" s="66">
        <v>17.399999999999999</v>
      </c>
      <c r="Q142" s="66">
        <v>18.2</v>
      </c>
      <c r="R142" s="66">
        <v>16</v>
      </c>
      <c r="S142" s="66">
        <v>19.600000000000001</v>
      </c>
      <c r="T142" s="66">
        <v>17.600000000000001</v>
      </c>
      <c r="U142" s="66">
        <v>18.399999999999999</v>
      </c>
      <c r="V142" s="66">
        <v>20.399999999999999</v>
      </c>
      <c r="W142" s="66">
        <v>16</v>
      </c>
      <c r="X142" s="66">
        <v>20</v>
      </c>
      <c r="Y142" s="66">
        <v>20.2</v>
      </c>
      <c r="Z142" s="66">
        <v>19.2</v>
      </c>
      <c r="AA142" s="66">
        <v>19.2</v>
      </c>
      <c r="AB142" s="66">
        <v>18.399999999999999</v>
      </c>
      <c r="AC142" s="66">
        <v>17.399999999999999</v>
      </c>
      <c r="AD142" s="66">
        <v>20.399999999999999</v>
      </c>
      <c r="AE142" s="66">
        <v>21</v>
      </c>
      <c r="AF142" s="66">
        <v>22.2</v>
      </c>
      <c r="AG142" s="66">
        <v>21.8</v>
      </c>
      <c r="AH142" s="66">
        <v>21.8</v>
      </c>
      <c r="AI142" s="66">
        <v>20.8</v>
      </c>
      <c r="AJ142" s="66"/>
      <c r="AK142" s="66"/>
      <c r="AL142" s="66"/>
      <c r="AM142" s="66"/>
      <c r="AN142" s="66"/>
      <c r="AO142" s="66"/>
      <c r="AP142" s="67">
        <f t="shared" si="11"/>
        <v>25</v>
      </c>
      <c r="AQ142" s="68">
        <f t="shared" si="12"/>
        <v>18.959999999999997</v>
      </c>
      <c r="AR142" s="68">
        <f>IFERROR(VLOOKUP(A142,Climatologia_TMAX!A:U,9+$E$2,FALSE),"")</f>
        <v>18.785310944301099</v>
      </c>
      <c r="AS142" s="68">
        <f t="shared" si="13"/>
        <v>0.1746890556988987</v>
      </c>
      <c r="AT142" s="74">
        <f t="shared" si="14"/>
        <v>22.2</v>
      </c>
      <c r="AU142" s="74">
        <f t="array" ref="AU142">IFERROR(
  _xlfn.LET(
    _xlpm.mesTxt, INDEX({"ENERO","FEBRERO","MARZO","ABRIL","MAYO","JUNIO","JULIO","AGOSTO","SEPTIEMBRE","OCTUBRE","NOVIEMBRE","DICIEMBRE"}, E$2),
    _xlpm.colIni, MATCH(_xlpm.mesTxt, Maximos_TMAX!$1:$1, 0),
    _xlpm.fila, MATCH($A142, Maximos_TMAX!$A:$A, 0),
    _xlpm.val, INDEX(Maximos_TMAX!$A:$ZZ, _xlpm.fila, _xlpm.colIni),
    IF(_xlpm.val="", "", _xlpm.val)
  ),
"")</f>
        <v>23.8</v>
      </c>
      <c r="AV142" s="75">
        <f t="array" ref="AV14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42643</v>
      </c>
      <c r="AW142" s="69">
        <f t="shared" si="15"/>
        <v>-1.6000000000000014</v>
      </c>
    </row>
    <row r="143" spans="1:49" ht="14.25" customHeight="1" x14ac:dyDescent="0.2">
      <c r="A143" s="64">
        <v>36015010</v>
      </c>
      <c r="B143" s="70" t="s">
        <v>298</v>
      </c>
      <c r="C143" s="70" t="s">
        <v>262</v>
      </c>
      <c r="D143" s="99">
        <v>-71.887194440000002</v>
      </c>
      <c r="E143" s="99">
        <v>5.8785277779999996</v>
      </c>
      <c r="F143" s="64">
        <v>342</v>
      </c>
      <c r="G143" s="62">
        <v>85</v>
      </c>
      <c r="H143" s="62">
        <v>85250</v>
      </c>
      <c r="I143" s="72" t="s">
        <v>194</v>
      </c>
      <c r="J143" s="72" t="s">
        <v>298</v>
      </c>
      <c r="K143" s="66"/>
      <c r="L143" s="66">
        <v>34.200000000000003</v>
      </c>
      <c r="M143" s="66">
        <v>33.4</v>
      </c>
      <c r="N143" s="66">
        <v>34</v>
      </c>
      <c r="O143" s="66">
        <v>32.200000000000003</v>
      </c>
      <c r="P143" s="66"/>
      <c r="Q143" s="66">
        <v>33</v>
      </c>
      <c r="R143" s="66">
        <v>32</v>
      </c>
      <c r="S143" s="66">
        <v>33</v>
      </c>
      <c r="T143" s="66">
        <v>29.4</v>
      </c>
      <c r="U143" s="66">
        <v>32</v>
      </c>
      <c r="V143" s="66">
        <v>33.200000000000003</v>
      </c>
      <c r="W143" s="66"/>
      <c r="X143" s="66">
        <v>34</v>
      </c>
      <c r="Y143" s="66">
        <v>33.6</v>
      </c>
      <c r="Z143" s="66">
        <v>31</v>
      </c>
      <c r="AA143" s="66">
        <v>32</v>
      </c>
      <c r="AB143" s="66">
        <v>34</v>
      </c>
      <c r="AC143" s="66">
        <v>34.200000000000003</v>
      </c>
      <c r="AD143" s="66">
        <v>34</v>
      </c>
      <c r="AE143" s="66">
        <v>34.4</v>
      </c>
      <c r="AF143" s="66">
        <v>33.6</v>
      </c>
      <c r="AG143" s="66"/>
      <c r="AH143" s="66"/>
      <c r="AI143" s="66"/>
      <c r="AJ143" s="66"/>
      <c r="AK143" s="66"/>
      <c r="AL143" s="66"/>
      <c r="AM143" s="66"/>
      <c r="AN143" s="66"/>
      <c r="AO143" s="66"/>
      <c r="AP143" s="67">
        <f t="shared" si="11"/>
        <v>19</v>
      </c>
      <c r="AQ143" s="68">
        <f t="shared" si="12"/>
        <v>33.010526315789477</v>
      </c>
      <c r="AR143" s="68">
        <f>IFERROR(VLOOKUP(A143,Climatologia_TMAX!A:U,9+$E$2,FALSE),"")</f>
        <v>31.481520525451561</v>
      </c>
      <c r="AS143" s="68">
        <f t="shared" si="13"/>
        <v>1.5290057903379157</v>
      </c>
      <c r="AT143" s="74">
        <f t="shared" si="14"/>
        <v>34.4</v>
      </c>
      <c r="AU143" s="74">
        <f t="array" ref="AU143">IFERROR(
  _xlfn.LET(
    _xlpm.mesTxt, INDEX({"ENERO","FEBRERO","MARZO","ABRIL","MAYO","JUNIO","JULIO","AGOSTO","SEPTIEMBRE","OCTUBRE","NOVIEMBRE","DICIEMBRE"}, E$2),
    _xlpm.colIni, MATCH(_xlpm.mesTxt, Maximos_TMAX!$1:$1, 0),
    _xlpm.fila, MATCH($A143, Maximos_TMAX!$A:$A, 0),
    _xlpm.val, INDEX(Maximos_TMAX!$A:$ZZ, _xlpm.fila, _xlpm.colIni),
    IF(_xlpm.val="", "", _xlpm.val)
  ),
"")</f>
        <v>35.200000000000003</v>
      </c>
      <c r="AV143" s="75">
        <f t="array" ref="AV14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45184</v>
      </c>
      <c r="AW143" s="69">
        <f t="shared" si="15"/>
        <v>-0.80000000000000426</v>
      </c>
    </row>
    <row r="144" spans="1:49" ht="14.25" customHeight="1" x14ac:dyDescent="0.2">
      <c r="A144" s="64">
        <v>35085020</v>
      </c>
      <c r="B144" s="70" t="s">
        <v>299</v>
      </c>
      <c r="C144" s="70" t="s">
        <v>262</v>
      </c>
      <c r="D144" s="99">
        <v>-73.203611109999997</v>
      </c>
      <c r="E144" s="99">
        <v>5.3584166670000002</v>
      </c>
      <c r="F144" s="64">
        <v>2120</v>
      </c>
      <c r="G144" s="62">
        <v>15</v>
      </c>
      <c r="H144" s="62">
        <v>15621</v>
      </c>
      <c r="I144" s="72" t="s">
        <v>263</v>
      </c>
      <c r="J144" s="72" t="s">
        <v>300</v>
      </c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  <c r="AP144" s="67">
        <f t="shared" si="11"/>
        <v>0</v>
      </c>
      <c r="AQ144" s="68" t="str">
        <f t="shared" si="12"/>
        <v/>
      </c>
      <c r="AR144" s="68" t="str">
        <f>IFERROR(VLOOKUP(A144,Climatologia_TMAX!A:U,9+$E$2,FALSE),"")</f>
        <v/>
      </c>
      <c r="AS144" s="68" t="str">
        <f t="shared" si="13"/>
        <v/>
      </c>
      <c r="AT144" s="74" t="str">
        <f t="shared" si="14"/>
        <v/>
      </c>
      <c r="AU144" s="74">
        <f t="array" ref="AU144">IFERROR(
  _xlfn.LET(
    _xlpm.mesTxt, INDEX({"ENERO","FEBRERO","MARZO","ABRIL","MAYO","JUNIO","JULIO","AGOSTO","SEPTIEMBRE","OCTUBRE","NOVIEMBRE","DICIEMBRE"}, E$2),
    _xlpm.colIni, MATCH(_xlpm.mesTxt, Maximos_TMAX!$1:$1, 0),
    _xlpm.fila, MATCH($A144, Maximos_TMAX!$A:$A, 0),
    _xlpm.val, INDEX(Maximos_TMAX!$A:$ZZ, _xlpm.fila, _xlpm.colIni),
    IF(_xlpm.val="", "", _xlpm.val)
  ),
"")</f>
        <v>27</v>
      </c>
      <c r="AV144" s="75">
        <f t="array" ref="AV14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40449</v>
      </c>
      <c r="AW144" s="69" t="str">
        <f t="shared" si="15"/>
        <v>NA</v>
      </c>
    </row>
    <row r="145" spans="1:49" ht="14.25" customHeight="1" x14ac:dyDescent="0.2">
      <c r="A145" s="64">
        <v>24015360</v>
      </c>
      <c r="B145" s="70" t="s">
        <v>301</v>
      </c>
      <c r="C145" s="70" t="s">
        <v>262</v>
      </c>
      <c r="D145" s="99">
        <v>-73.759</v>
      </c>
      <c r="E145" s="99">
        <v>5.6962222220000003</v>
      </c>
      <c r="F145" s="64">
        <v>2550</v>
      </c>
      <c r="G145" s="62">
        <v>15</v>
      </c>
      <c r="H145" s="62">
        <v>15632</v>
      </c>
      <c r="I145" s="72" t="s">
        <v>263</v>
      </c>
      <c r="J145" s="72" t="s">
        <v>302</v>
      </c>
      <c r="K145" s="66">
        <v>22.4</v>
      </c>
      <c r="L145" s="66">
        <v>22.2</v>
      </c>
      <c r="M145" s="66">
        <v>23.2</v>
      </c>
      <c r="N145" s="66">
        <v>22.2</v>
      </c>
      <c r="O145" s="66">
        <v>22.2</v>
      </c>
      <c r="P145" s="66">
        <v>21.4</v>
      </c>
      <c r="Q145" s="66">
        <v>23</v>
      </c>
      <c r="R145" s="66">
        <v>23.4</v>
      </c>
      <c r="S145" s="66">
        <v>24.4</v>
      </c>
      <c r="T145" s="66">
        <v>24.2</v>
      </c>
      <c r="U145" s="66">
        <v>23.2</v>
      </c>
      <c r="V145" s="66">
        <v>22.4</v>
      </c>
      <c r="W145" s="66">
        <v>21.4</v>
      </c>
      <c r="X145" s="66">
        <v>24.4</v>
      </c>
      <c r="Y145" s="66">
        <v>24.2</v>
      </c>
      <c r="Z145" s="66">
        <v>23.2</v>
      </c>
      <c r="AA145" s="66">
        <v>25</v>
      </c>
      <c r="AB145" s="66">
        <v>23.4</v>
      </c>
      <c r="AC145" s="66">
        <v>21.2</v>
      </c>
      <c r="AD145" s="66">
        <v>25</v>
      </c>
      <c r="AE145" s="66">
        <v>23.4</v>
      </c>
      <c r="AF145" s="66">
        <v>24.8</v>
      </c>
      <c r="AG145" s="66">
        <v>23.4</v>
      </c>
      <c r="AH145" s="66">
        <v>21.4</v>
      </c>
      <c r="AI145" s="66">
        <v>24.4</v>
      </c>
      <c r="AJ145" s="66"/>
      <c r="AK145" s="66"/>
      <c r="AL145" s="66"/>
      <c r="AM145" s="66"/>
      <c r="AN145" s="66"/>
      <c r="AO145" s="66"/>
      <c r="AP145" s="67">
        <f t="shared" si="11"/>
        <v>25</v>
      </c>
      <c r="AQ145" s="68">
        <f t="shared" si="12"/>
        <v>23.175999999999995</v>
      </c>
      <c r="AR145" s="68">
        <f>IFERROR(VLOOKUP(A145,Climatologia_TMAX!A:U,9+$E$2,FALSE),"")</f>
        <v>21.467271711366539</v>
      </c>
      <c r="AS145" s="68">
        <f t="shared" si="13"/>
        <v>1.7087282886334556</v>
      </c>
      <c r="AT145" s="74">
        <f t="shared" si="14"/>
        <v>25</v>
      </c>
      <c r="AU145" s="74">
        <f t="array" ref="AU145">IFERROR(
  _xlfn.LET(
    _xlpm.mesTxt, INDEX({"ENERO","FEBRERO","MARZO","ABRIL","MAYO","JUNIO","JULIO","AGOSTO","SEPTIEMBRE","OCTUBRE","NOVIEMBRE","DICIEMBRE"}, E$2),
    _xlpm.colIni, MATCH(_xlpm.mesTxt, Maximos_TMAX!$1:$1, 0),
    _xlpm.fila, MATCH($A145, Maximos_TMAX!$A:$A, 0),
    _xlpm.val, INDEX(Maximos_TMAX!$A:$ZZ, _xlpm.fila, _xlpm.colIni),
    IF(_xlpm.val="", "", _xlpm.val)
  ),
"")</f>
        <v>26.2</v>
      </c>
      <c r="AV145" s="75">
        <f t="array" ref="AV14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40073</v>
      </c>
      <c r="AW145" s="69">
        <f t="shared" si="15"/>
        <v>-1.1999999999999993</v>
      </c>
    </row>
    <row r="146" spans="1:49" ht="14.25" customHeight="1" x14ac:dyDescent="0.2">
      <c r="A146" s="64">
        <v>24035120</v>
      </c>
      <c r="B146" s="70" t="s">
        <v>303</v>
      </c>
      <c r="C146" s="70" t="s">
        <v>262</v>
      </c>
      <c r="D146" s="99">
        <v>-73.074472220000004</v>
      </c>
      <c r="E146" s="99">
        <v>5.8024444439999998</v>
      </c>
      <c r="F146" s="64">
        <v>2485</v>
      </c>
      <c r="G146" s="62">
        <v>15</v>
      </c>
      <c r="H146" s="62">
        <v>15238</v>
      </c>
      <c r="I146" s="72" t="s">
        <v>263</v>
      </c>
      <c r="J146" s="72" t="s">
        <v>286</v>
      </c>
      <c r="K146" s="66">
        <v>20.6</v>
      </c>
      <c r="L146" s="66">
        <v>21.4</v>
      </c>
      <c r="M146" s="66">
        <v>21.6</v>
      </c>
      <c r="N146" s="66">
        <v>21.8</v>
      </c>
      <c r="O146" s="66">
        <v>21</v>
      </c>
      <c r="P146" s="66">
        <v>20.6</v>
      </c>
      <c r="Q146" s="66">
        <v>20.8</v>
      </c>
      <c r="R146" s="66">
        <v>22.6</v>
      </c>
      <c r="S146" s="66">
        <v>23</v>
      </c>
      <c r="T146" s="66">
        <v>22.8</v>
      </c>
      <c r="U146" s="66">
        <v>21.6</v>
      </c>
      <c r="V146" s="66">
        <v>24</v>
      </c>
      <c r="W146" s="66">
        <v>20.6</v>
      </c>
      <c r="X146" s="66">
        <v>22.4</v>
      </c>
      <c r="Y146" s="66">
        <v>23</v>
      </c>
      <c r="Z146" s="66">
        <v>21.8</v>
      </c>
      <c r="AA146" s="66">
        <v>21.6</v>
      </c>
      <c r="AB146" s="66">
        <v>21.2</v>
      </c>
      <c r="AC146" s="66">
        <v>20.6</v>
      </c>
      <c r="AD146" s="66">
        <v>23.2</v>
      </c>
      <c r="AE146" s="66">
        <v>23.6</v>
      </c>
      <c r="AF146" s="66">
        <v>25.8</v>
      </c>
      <c r="AG146" s="66">
        <v>25</v>
      </c>
      <c r="AH146" s="66">
        <v>22.2</v>
      </c>
      <c r="AI146" s="66">
        <v>25.8</v>
      </c>
      <c r="AJ146" s="66"/>
      <c r="AK146" s="66"/>
      <c r="AL146" s="66"/>
      <c r="AM146" s="66"/>
      <c r="AN146" s="66"/>
      <c r="AO146" s="66"/>
      <c r="AP146" s="67">
        <f t="shared" si="11"/>
        <v>25</v>
      </c>
      <c r="AQ146" s="68">
        <f t="shared" si="12"/>
        <v>22.344000000000001</v>
      </c>
      <c r="AR146" s="68">
        <f>IFERROR(VLOOKUP(A146,Climatologia_TMAX!A:U,9+$E$2,FALSE),"")</f>
        <v>21.55397335070656</v>
      </c>
      <c r="AS146" s="68">
        <f t="shared" si="13"/>
        <v>0.79002664929344135</v>
      </c>
      <c r="AT146" s="74">
        <f t="shared" si="14"/>
        <v>25.8</v>
      </c>
      <c r="AU146" s="74">
        <f t="array" ref="AU146">IFERROR(
  _xlfn.LET(
    _xlpm.mesTxt, INDEX({"ENERO","FEBRERO","MARZO","ABRIL","MAYO","JUNIO","JULIO","AGOSTO","SEPTIEMBRE","OCTUBRE","NOVIEMBRE","DICIEMBRE"}, E$2),
    _xlpm.colIni, MATCH(_xlpm.mesTxt, Maximos_TMAX!$1:$1, 0),
    _xlpm.fila, MATCH($A146, Maximos_TMAX!$A:$A, 0),
    _xlpm.val, INDEX(Maximos_TMAX!$A:$ZZ, _xlpm.fila, _xlpm.colIni),
    IF(_xlpm.val="", "", _xlpm.val)
  ),
"")</f>
        <v>26.8</v>
      </c>
      <c r="AV146" s="75">
        <f t="array" ref="AV14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40085</v>
      </c>
      <c r="AW146" s="69">
        <f t="shared" si="15"/>
        <v>-1</v>
      </c>
    </row>
    <row r="147" spans="1:49" ht="14.25" customHeight="1" x14ac:dyDescent="0.2">
      <c r="A147" s="64">
        <v>35075020</v>
      </c>
      <c r="B147" s="70" t="s">
        <v>304</v>
      </c>
      <c r="C147" s="70" t="s">
        <v>262</v>
      </c>
      <c r="D147" s="99">
        <v>-73.449166669999997</v>
      </c>
      <c r="E147" s="99">
        <v>5.0222777780000003</v>
      </c>
      <c r="F147" s="64">
        <v>1930</v>
      </c>
      <c r="G147" s="62">
        <v>15</v>
      </c>
      <c r="H147" s="62">
        <v>15778</v>
      </c>
      <c r="I147" s="72" t="s">
        <v>263</v>
      </c>
      <c r="J147" s="72" t="s">
        <v>304</v>
      </c>
      <c r="K147" s="66">
        <v>23.8</v>
      </c>
      <c r="L147" s="66">
        <v>22</v>
      </c>
      <c r="M147" s="66">
        <v>21</v>
      </c>
      <c r="N147" s="66">
        <v>21.6</v>
      </c>
      <c r="O147" s="66">
        <v>23.6</v>
      </c>
      <c r="P147" s="66"/>
      <c r="Q147" s="66">
        <v>21.6</v>
      </c>
      <c r="R147" s="66">
        <v>21</v>
      </c>
      <c r="S147" s="66">
        <v>23</v>
      </c>
      <c r="T147" s="66">
        <v>20.399999999999999</v>
      </c>
      <c r="U147" s="66">
        <v>22.6</v>
      </c>
      <c r="V147" s="66">
        <v>24.6</v>
      </c>
      <c r="W147" s="66">
        <v>20.2</v>
      </c>
      <c r="X147" s="66">
        <v>24.2</v>
      </c>
      <c r="Y147" s="66">
        <v>22.8</v>
      </c>
      <c r="Z147" s="66">
        <v>22.6</v>
      </c>
      <c r="AA147" s="66">
        <v>22.8</v>
      </c>
      <c r="AB147" s="66">
        <v>21</v>
      </c>
      <c r="AC147" s="66">
        <v>20.8</v>
      </c>
      <c r="AD147" s="66">
        <v>25</v>
      </c>
      <c r="AE147" s="66">
        <v>24.2</v>
      </c>
      <c r="AF147" s="66">
        <v>26</v>
      </c>
      <c r="AG147" s="66">
        <v>24.8</v>
      </c>
      <c r="AH147" s="66">
        <v>22.6</v>
      </c>
      <c r="AI147" s="66">
        <v>24.2</v>
      </c>
      <c r="AJ147" s="66"/>
      <c r="AK147" s="66"/>
      <c r="AL147" s="66"/>
      <c r="AM147" s="66"/>
      <c r="AN147" s="66"/>
      <c r="AO147" s="66"/>
      <c r="AP147" s="67">
        <f t="shared" si="11"/>
        <v>24</v>
      </c>
      <c r="AQ147" s="68">
        <f t="shared" si="12"/>
        <v>22.766666666666669</v>
      </c>
      <c r="AR147" s="68">
        <f>IFERROR(VLOOKUP(A147,Climatologia_TMAX!A:U,9+$E$2,FALSE),"")</f>
        <v>23.05814951651158</v>
      </c>
      <c r="AS147" s="68">
        <f t="shared" si="13"/>
        <v>-0.29148284984491113</v>
      </c>
      <c r="AT147" s="74">
        <f t="shared" si="14"/>
        <v>26</v>
      </c>
      <c r="AU147" s="74">
        <f t="array" ref="AU147">IFERROR(
  _xlfn.LET(
    _xlpm.mesTxt, INDEX({"ENERO","FEBRERO","MARZO","ABRIL","MAYO","JUNIO","JULIO","AGOSTO","SEPTIEMBRE","OCTUBRE","NOVIEMBRE","DICIEMBRE"}, E$2),
    _xlpm.colIni, MATCH(_xlpm.mesTxt, Maximos_TMAX!$1:$1, 0),
    _xlpm.fila, MATCH($A147, Maximos_TMAX!$A:$A, 0),
    _xlpm.val, INDEX(Maximos_TMAX!$A:$ZZ, _xlpm.fila, _xlpm.colIni),
    IF(_xlpm.val="", "", _xlpm.val)
  ),
"")</f>
        <v>27.8</v>
      </c>
      <c r="AV147" s="75">
        <f t="array" ref="AV14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44092</v>
      </c>
      <c r="AW147" s="69">
        <f t="shared" si="15"/>
        <v>-1.8000000000000007</v>
      </c>
    </row>
    <row r="148" spans="1:49" ht="14.25" customHeight="1" x14ac:dyDescent="0.2">
      <c r="A148" s="64">
        <v>35235050</v>
      </c>
      <c r="B148" s="70" t="s">
        <v>305</v>
      </c>
      <c r="C148" s="70" t="s">
        <v>262</v>
      </c>
      <c r="D148" s="99">
        <v>-72.166777780000004</v>
      </c>
      <c r="E148" s="99">
        <v>5.8185833330000003</v>
      </c>
      <c r="F148" s="64">
        <v>117</v>
      </c>
      <c r="G148" s="62">
        <v>85</v>
      </c>
      <c r="H148" s="62">
        <v>85400</v>
      </c>
      <c r="I148" s="72" t="s">
        <v>194</v>
      </c>
      <c r="J148" s="72" t="s">
        <v>306</v>
      </c>
      <c r="K148" s="66">
        <v>27.4</v>
      </c>
      <c r="L148" s="66">
        <v>27.6</v>
      </c>
      <c r="M148" s="66">
        <v>28.2</v>
      </c>
      <c r="N148" s="66">
        <v>27.2</v>
      </c>
      <c r="O148" s="66">
        <v>26.2</v>
      </c>
      <c r="P148" s="66">
        <v>26.2</v>
      </c>
      <c r="Q148" s="66">
        <v>27.6</v>
      </c>
      <c r="R148" s="66">
        <v>25.2</v>
      </c>
      <c r="S148" s="66">
        <v>26.2</v>
      </c>
      <c r="T148" s="66"/>
      <c r="U148" s="66">
        <v>27.2</v>
      </c>
      <c r="V148" s="66">
        <v>26.4</v>
      </c>
      <c r="W148" s="66">
        <v>27.2</v>
      </c>
      <c r="X148" s="66">
        <v>27.2</v>
      </c>
      <c r="Y148" s="66"/>
      <c r="Z148" s="66"/>
      <c r="AA148" s="66"/>
      <c r="AB148" s="66"/>
      <c r="AC148" s="66">
        <v>26.4</v>
      </c>
      <c r="AD148" s="66">
        <v>27.2</v>
      </c>
      <c r="AE148" s="66">
        <v>26.4</v>
      </c>
      <c r="AF148" s="66">
        <v>27.2</v>
      </c>
      <c r="AG148" s="66">
        <v>28.2</v>
      </c>
      <c r="AH148" s="66">
        <v>26.4</v>
      </c>
      <c r="AI148" s="66">
        <v>26.4</v>
      </c>
      <c r="AJ148" s="66"/>
      <c r="AK148" s="66"/>
      <c r="AL148" s="66"/>
      <c r="AM148" s="66"/>
      <c r="AN148" s="66"/>
      <c r="AO148" s="66"/>
      <c r="AP148" s="67">
        <f t="shared" si="11"/>
        <v>20</v>
      </c>
      <c r="AQ148" s="68">
        <f t="shared" si="12"/>
        <v>26.899999999999988</v>
      </c>
      <c r="AR148" s="68">
        <f>IFERROR(VLOOKUP(A148,Climatologia_TMAX!A:U,9+$E$2,FALSE),"")</f>
        <v>26.452733077905489</v>
      </c>
      <c r="AS148" s="68">
        <f t="shared" si="13"/>
        <v>0.44726692209449936</v>
      </c>
      <c r="AT148" s="74">
        <f t="shared" si="14"/>
        <v>28.2</v>
      </c>
      <c r="AU148" s="74">
        <f t="array" ref="AU148">IFERROR(
  _xlfn.LET(
    _xlpm.mesTxt, INDEX({"ENERO","FEBRERO","MARZO","ABRIL","MAYO","JUNIO","JULIO","AGOSTO","SEPTIEMBRE","OCTUBRE","NOVIEMBRE","DICIEMBRE"}, E$2),
    _xlpm.colIni, MATCH(_xlpm.mesTxt, Maximos_TMAX!$1:$1, 0),
    _xlpm.fila, MATCH($A148, Maximos_TMAX!$A:$A, 0),
    _xlpm.val, INDEX(Maximos_TMAX!$A:$ZZ, _xlpm.fila, _xlpm.colIni),
    IF(_xlpm.val="", "", _xlpm.val)
  ),
"")</f>
        <v>31.4</v>
      </c>
      <c r="AV148" s="75">
        <f t="array" ref="AV14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44819</v>
      </c>
      <c r="AW148" s="69">
        <f t="shared" si="15"/>
        <v>-3.1999999999999993</v>
      </c>
    </row>
    <row r="149" spans="1:49" ht="14.25" customHeight="1" x14ac:dyDescent="0.2">
      <c r="A149" s="64">
        <v>36025010</v>
      </c>
      <c r="B149" s="70" t="s">
        <v>307</v>
      </c>
      <c r="C149" s="70" t="s">
        <v>262</v>
      </c>
      <c r="D149" s="99">
        <v>-71.745027780000001</v>
      </c>
      <c r="E149" s="99">
        <v>6.4561944440000003</v>
      </c>
      <c r="F149" s="64">
        <v>350</v>
      </c>
      <c r="G149" s="62">
        <v>81</v>
      </c>
      <c r="H149" s="62">
        <v>81794</v>
      </c>
      <c r="I149" s="72" t="s">
        <v>90</v>
      </c>
      <c r="J149" s="72" t="s">
        <v>307</v>
      </c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AP149" s="67">
        <f t="shared" si="11"/>
        <v>0</v>
      </c>
      <c r="AQ149" s="68" t="str">
        <f t="shared" si="12"/>
        <v/>
      </c>
      <c r="AR149" s="68">
        <f>IFERROR(VLOOKUP(A149,Climatologia_TMAX!A:U,9+$E$2,FALSE),"")</f>
        <v>33.503528735632187</v>
      </c>
      <c r="AS149" s="68" t="str">
        <f t="shared" si="13"/>
        <v/>
      </c>
      <c r="AT149" s="74" t="str">
        <f t="shared" si="14"/>
        <v/>
      </c>
      <c r="AU149" s="74">
        <f t="array" ref="AU149">IFERROR(
  _xlfn.LET(
    _xlpm.mesTxt, INDEX({"ENERO","FEBRERO","MARZO","ABRIL","MAYO","JUNIO","JULIO","AGOSTO","SEPTIEMBRE","OCTUBRE","NOVIEMBRE","DICIEMBRE"}, E$2),
    _xlpm.colIni, MATCH(_xlpm.mesTxt, Maximos_TMAX!$1:$1, 0),
    _xlpm.fila, MATCH($A149, Maximos_TMAX!$A:$A, 0),
    _xlpm.val, INDEX(Maximos_TMAX!$A:$ZZ, _xlpm.fila, _xlpm.colIni),
    IF(_xlpm.val="", "", _xlpm.val)
  ),
"")</f>
        <v>36.6</v>
      </c>
      <c r="AV149" s="75">
        <f t="array" ref="AV14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MATCH($A149,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45543</v>
      </c>
      <c r="AW149" s="69" t="str">
        <f t="shared" si="15"/>
        <v>NA</v>
      </c>
    </row>
    <row r="150" spans="1:49" ht="14.25" customHeight="1" x14ac:dyDescent="0.2">
      <c r="A150" s="64">
        <v>35195020</v>
      </c>
      <c r="B150" s="70" t="s">
        <v>308</v>
      </c>
      <c r="C150" s="70" t="s">
        <v>262</v>
      </c>
      <c r="D150" s="99">
        <v>-72.869841667000003</v>
      </c>
      <c r="E150" s="99">
        <v>5.0272577780000001</v>
      </c>
      <c r="F150" s="64">
        <v>460</v>
      </c>
      <c r="G150" s="62">
        <v>85</v>
      </c>
      <c r="H150" s="62">
        <v>85410</v>
      </c>
      <c r="I150" s="72" t="s">
        <v>194</v>
      </c>
      <c r="J150" s="72" t="s">
        <v>308</v>
      </c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66"/>
      <c r="AO150" s="66"/>
      <c r="AP150" s="67">
        <f t="shared" si="11"/>
        <v>0</v>
      </c>
      <c r="AQ150" s="68" t="str">
        <f t="shared" si="12"/>
        <v/>
      </c>
      <c r="AR150" s="68">
        <f>IFERROR(VLOOKUP(A150,Climatologia_TMAX!A:U,9+$E$2,FALSE),"")</f>
        <v>30.146999999999998</v>
      </c>
      <c r="AS150" s="68" t="str">
        <f t="shared" si="13"/>
        <v/>
      </c>
      <c r="AT150" s="74" t="str">
        <f t="shared" si="14"/>
        <v/>
      </c>
      <c r="AU150" s="74">
        <f t="array" ref="AU150">IFERROR(
  _xlfn.LET(
    _xlpm.mesTxt, INDEX({"ENERO","FEBRERO","MARZO","ABRIL","MAYO","JUNIO","JULIO","AGOSTO","SEPTIEMBRE","OCTUBRE","NOVIEMBRE","DICIEMBRE"}, E$2),
    _xlpm.colIni, MATCH(_xlpm.mesTxt, Maximos_TMAX!$1:$1, 0),
    _xlpm.fila, MATCH($A150, Maximos_TMAX!$A:$A, 0),
    _xlpm.val, INDEX(Maximos_TMAX!$A:$ZZ, _xlpm.fila, _xlpm.colIni),
    IF(_xlpm.val="", "", _xlpm.val)
  ),
"")</f>
        <v>35.200000000000003</v>
      </c>
      <c r="AV150" s="75">
        <f t="array" ref="AV15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40796</v>
      </c>
      <c r="AW150" s="69" t="str">
        <f t="shared" si="15"/>
        <v>NA</v>
      </c>
    </row>
    <row r="151" spans="1:49" ht="14.25" customHeight="1" x14ac:dyDescent="0.2">
      <c r="A151" s="64">
        <v>35235040</v>
      </c>
      <c r="B151" s="70" t="s">
        <v>309</v>
      </c>
      <c r="C151" s="70" t="s">
        <v>262</v>
      </c>
      <c r="D151" s="99">
        <v>-71.666166669999996</v>
      </c>
      <c r="E151" s="99">
        <v>5.4190277780000002</v>
      </c>
      <c r="F151" s="64">
        <v>265</v>
      </c>
      <c r="G151" s="62">
        <v>85</v>
      </c>
      <c r="H151" s="62">
        <v>85430</v>
      </c>
      <c r="I151" s="72" t="s">
        <v>194</v>
      </c>
      <c r="J151" s="72" t="s">
        <v>310</v>
      </c>
      <c r="K151" s="66">
        <v>35.200000000000003</v>
      </c>
      <c r="L151" s="66"/>
      <c r="M151" s="66"/>
      <c r="N151" s="66"/>
      <c r="O151" s="66">
        <v>35</v>
      </c>
      <c r="P151" s="66">
        <v>34</v>
      </c>
      <c r="Q151" s="66">
        <v>34.6</v>
      </c>
      <c r="R151" s="66">
        <v>34</v>
      </c>
      <c r="S151" s="66">
        <v>34.799999999999997</v>
      </c>
      <c r="T151" s="66">
        <v>33</v>
      </c>
      <c r="U151" s="66">
        <v>34.4</v>
      </c>
      <c r="V151" s="66">
        <v>34.6</v>
      </c>
      <c r="W151" s="66">
        <v>34</v>
      </c>
      <c r="X151" s="66">
        <v>34</v>
      </c>
      <c r="Y151" s="66">
        <v>35</v>
      </c>
      <c r="Z151" s="66">
        <v>34.799999999999997</v>
      </c>
      <c r="AA151" s="66">
        <v>35.200000000000003</v>
      </c>
      <c r="AB151" s="66">
        <v>35</v>
      </c>
      <c r="AC151" s="66">
        <v>32.799999999999997</v>
      </c>
      <c r="AD151" s="66">
        <v>35.4</v>
      </c>
      <c r="AE151" s="66">
        <v>35</v>
      </c>
      <c r="AF151" s="66">
        <v>36</v>
      </c>
      <c r="AG151" s="66">
        <v>34.799999999999997</v>
      </c>
      <c r="AH151" s="66">
        <v>36.200000000000003</v>
      </c>
      <c r="AI151" s="66">
        <v>33.6</v>
      </c>
      <c r="AJ151" s="66"/>
      <c r="AK151" s="66"/>
      <c r="AL151" s="66"/>
      <c r="AM151" s="66"/>
      <c r="AN151" s="66"/>
      <c r="AO151" s="66"/>
      <c r="AP151" s="67">
        <f t="shared" si="11"/>
        <v>22</v>
      </c>
      <c r="AQ151" s="68">
        <f t="shared" si="12"/>
        <v>34.609090909090909</v>
      </c>
      <c r="AR151" s="68" t="str">
        <f>IFERROR(VLOOKUP(A151,Climatologia_TMAX!A:U,9+$E$2,FALSE),"")</f>
        <v/>
      </c>
      <c r="AS151" s="68" t="str">
        <f t="shared" si="13"/>
        <v/>
      </c>
      <c r="AT151" s="74">
        <f t="shared" si="14"/>
        <v>36.200000000000003</v>
      </c>
      <c r="AU151" s="74" t="str">
        <f t="array" ref="AU151">IFERROR(
  _xlfn.LET(
    _xlpm.mesTxt, INDEX({"ENERO","FEBRERO","MARZO","ABRIL","MAYO","JUNIO","JULIO","AGOSTO","SEPTIEMBRE","OCTUBRE","NOVIEMBRE","DICIEMBRE"}, E$2),
    _xlpm.colIni, MATCH(_xlpm.mesTxt, Maximos_TMAX!$1:$1, 0),
    _xlpm.fila, MATCH($A151, Maximos_TMAX!$A:$A, 0),
    _xlpm.val, INDEX(Maximos_TMAX!$A:$ZZ, _xlpm.fila, _xlpm.colIni),
    IF(_xlpm.val="", "", _xlpm.val)
  ),
"")</f>
        <v/>
      </c>
      <c r="AV151" s="75" t="str">
        <f t="array" ref="AV15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MATCH($A151,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51" s="69" t="str">
        <f t="shared" si="15"/>
        <v>NA</v>
      </c>
    </row>
    <row r="152" spans="1:49" ht="14.25" customHeight="1" x14ac:dyDescent="0.2">
      <c r="A152" s="64">
        <v>24035430</v>
      </c>
      <c r="B152" s="70" t="s">
        <v>311</v>
      </c>
      <c r="C152" s="70" t="s">
        <v>262</v>
      </c>
      <c r="D152" s="99">
        <v>-73.11636</v>
      </c>
      <c r="E152" s="99">
        <v>5.7458299999999998</v>
      </c>
      <c r="F152" s="64">
        <v>2521</v>
      </c>
      <c r="G152" s="62">
        <v>15</v>
      </c>
      <c r="H152" s="62">
        <v>15516</v>
      </c>
      <c r="I152" s="72" t="s">
        <v>263</v>
      </c>
      <c r="J152" s="72" t="s">
        <v>312</v>
      </c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  <c r="AP152" s="67">
        <f t="shared" si="11"/>
        <v>0</v>
      </c>
      <c r="AQ152" s="68" t="str">
        <f t="shared" si="12"/>
        <v/>
      </c>
      <c r="AR152" s="68">
        <f>IFERROR(VLOOKUP(A152,Climatologia_TMAX!A:U,9+$E$2,FALSE),"")</f>
        <v>21.3755612244898</v>
      </c>
      <c r="AS152" s="68" t="str">
        <f t="shared" si="13"/>
        <v/>
      </c>
      <c r="AT152" s="74" t="str">
        <f t="shared" si="14"/>
        <v/>
      </c>
      <c r="AU152" s="74" t="str">
        <f t="array" ref="AU152">IFERROR(
  _xlfn.LET(
    _xlpm.mesTxt, INDEX({"ENERO","FEBRERO","MARZO","ABRIL","MAYO","JUNIO","JULIO","AGOSTO","SEPTIEMBRE","OCTUBRE","NOVIEMBRE","DICIEMBRE"}, E$2),
    _xlpm.colIni, MATCH(_xlpm.mesTxt, Maximos_TMAX!$1:$1, 0),
    _xlpm.fila, MATCH($A152, Maximos_TMAX!$A:$A, 0),
    _xlpm.val, INDEX(Maximos_TMAX!$A:$ZZ, _xlpm.fila, _xlpm.colIni),
    IF(_xlpm.val="", "", _xlpm.val)
  ),
"")</f>
        <v/>
      </c>
      <c r="AV152" s="75" t="str">
        <f t="array" ref="AV15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MATCH($A152,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52" s="69" t="str">
        <f t="shared" si="15"/>
        <v>NA</v>
      </c>
    </row>
    <row r="153" spans="1:49" ht="14.25" customHeight="1" x14ac:dyDescent="0.2">
      <c r="A153" s="64">
        <v>24035130</v>
      </c>
      <c r="B153" s="70" t="s">
        <v>313</v>
      </c>
      <c r="C153" s="70" t="s">
        <v>262</v>
      </c>
      <c r="D153" s="99">
        <v>-73.360813059999998</v>
      </c>
      <c r="E153" s="99">
        <v>5.5430774999999999</v>
      </c>
      <c r="F153" s="64">
        <v>2690</v>
      </c>
      <c r="G153" s="62">
        <v>15</v>
      </c>
      <c r="H153" s="62">
        <v>15001</v>
      </c>
      <c r="I153" s="72" t="s">
        <v>263</v>
      </c>
      <c r="J153" s="72" t="s">
        <v>314</v>
      </c>
      <c r="K153" s="66">
        <v>19.2</v>
      </c>
      <c r="L153" s="66">
        <v>19.600000000000001</v>
      </c>
      <c r="M153" s="66">
        <v>19.2</v>
      </c>
      <c r="N153" s="66">
        <v>20.8</v>
      </c>
      <c r="O153" s="66">
        <v>19.600000000000001</v>
      </c>
      <c r="P153" s="66">
        <v>20.6</v>
      </c>
      <c r="Q153" s="66">
        <v>19.8</v>
      </c>
      <c r="R153" s="66">
        <v>20.6</v>
      </c>
      <c r="S153" s="66">
        <v>21.8</v>
      </c>
      <c r="T153" s="109">
        <v>22</v>
      </c>
      <c r="U153" s="66">
        <v>21</v>
      </c>
      <c r="V153" s="66">
        <v>23</v>
      </c>
      <c r="W153" s="66">
        <v>20</v>
      </c>
      <c r="X153" s="66">
        <v>21.8</v>
      </c>
      <c r="Y153" s="66">
        <v>21.2</v>
      </c>
      <c r="Z153" s="66">
        <v>20.8</v>
      </c>
      <c r="AA153" s="66">
        <v>20.6</v>
      </c>
      <c r="AB153" s="66">
        <v>21.2</v>
      </c>
      <c r="AC153" s="66">
        <v>19.2</v>
      </c>
      <c r="AD153" s="66">
        <v>21.4</v>
      </c>
      <c r="AE153" s="66">
        <v>22.2</v>
      </c>
      <c r="AF153" s="66">
        <v>23.2</v>
      </c>
      <c r="AG153" s="66">
        <v>23.2</v>
      </c>
      <c r="AH153" s="66">
        <v>22.8</v>
      </c>
      <c r="AI153" s="66">
        <v>21.8</v>
      </c>
      <c r="AJ153" s="66"/>
      <c r="AK153" s="66"/>
      <c r="AL153" s="66"/>
      <c r="AM153" s="66"/>
      <c r="AN153" s="66"/>
      <c r="AO153" s="66"/>
      <c r="AP153" s="67">
        <f t="shared" si="11"/>
        <v>25</v>
      </c>
      <c r="AQ153" s="68">
        <f t="shared" si="12"/>
        <v>21.064</v>
      </c>
      <c r="AR153" s="68">
        <f>IFERROR(VLOOKUP(A153,Climatologia_TMAX!A:U,9+$E$2,FALSE),"")</f>
        <v>18.093990147783249</v>
      </c>
      <c r="AS153" s="68">
        <f t="shared" si="13"/>
        <v>2.9700098522167515</v>
      </c>
      <c r="AT153" s="74">
        <f t="shared" si="14"/>
        <v>23.2</v>
      </c>
      <c r="AU153" s="74">
        <f t="array" ref="AU153">IFERROR(
  _xlfn.LET(
    _xlpm.mesTxt, INDEX({"ENERO","FEBRERO","MARZO","ABRIL","MAYO","JUNIO","JULIO","AGOSTO","SEPTIEMBRE","OCTUBRE","NOVIEMBRE","DICIEMBRE"}, E$2),
    _xlpm.colIni, MATCH(_xlpm.mesTxt, Maximos_TMAX!$1:$1, 0),
    _xlpm.fila, MATCH($A153, Maximos_TMAX!$A:$A, 0),
    _xlpm.val, INDEX(Maximos_TMAX!$A:$ZZ, _xlpm.fila, _xlpm.colIni),
    IF(_xlpm.val="", "", _xlpm.val)
  ),
"")</f>
        <v>23.4</v>
      </c>
      <c r="AV153" s="75">
        <f t="array" ref="AV15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34954</v>
      </c>
      <c r="AW153" s="69">
        <f t="shared" si="15"/>
        <v>-0.19999999999999929</v>
      </c>
    </row>
    <row r="154" spans="1:49" ht="14.25" customHeight="1" x14ac:dyDescent="0.2">
      <c r="A154" s="64">
        <v>24015220</v>
      </c>
      <c r="B154" s="70" t="s">
        <v>315</v>
      </c>
      <c r="C154" s="70" t="s">
        <v>262</v>
      </c>
      <c r="D154" s="99">
        <v>-73.495777779999997</v>
      </c>
      <c r="E154" s="99">
        <v>5.5093888890000002</v>
      </c>
      <c r="F154" s="64">
        <v>2600</v>
      </c>
      <c r="G154" s="62">
        <v>15</v>
      </c>
      <c r="H154" s="62">
        <v>15646</v>
      </c>
      <c r="I154" s="72" t="s">
        <v>263</v>
      </c>
      <c r="J154" s="72" t="s">
        <v>316</v>
      </c>
      <c r="K154" s="66">
        <v>19.600000000000001</v>
      </c>
      <c r="L154" s="66">
        <v>18.2</v>
      </c>
      <c r="M154" s="66">
        <v>16.8</v>
      </c>
      <c r="N154" s="66">
        <v>18.399999999999999</v>
      </c>
      <c r="O154" s="66">
        <v>16.8</v>
      </c>
      <c r="P154" s="66">
        <v>17.8</v>
      </c>
      <c r="Q154" s="66">
        <v>17.8</v>
      </c>
      <c r="R154" s="66">
        <v>18.399999999999999</v>
      </c>
      <c r="S154" s="66">
        <v>20.2</v>
      </c>
      <c r="T154" s="66">
        <v>18</v>
      </c>
      <c r="U154" s="66">
        <v>19</v>
      </c>
      <c r="V154" s="66">
        <v>20.2</v>
      </c>
      <c r="W154" s="66">
        <v>17</v>
      </c>
      <c r="X154" s="66">
        <v>19.600000000000001</v>
      </c>
      <c r="Y154" s="66">
        <v>20.2</v>
      </c>
      <c r="Z154" s="66">
        <v>17.2</v>
      </c>
      <c r="AA154" s="66">
        <v>17.600000000000001</v>
      </c>
      <c r="AB154" s="66">
        <v>19</v>
      </c>
      <c r="AC154" s="66">
        <v>16.8</v>
      </c>
      <c r="AD154" s="66">
        <v>19.8</v>
      </c>
      <c r="AE154" s="66">
        <v>20</v>
      </c>
      <c r="AF154" s="66">
        <v>21.2</v>
      </c>
      <c r="AG154" s="66">
        <v>21</v>
      </c>
      <c r="AH154" s="66">
        <v>21.2</v>
      </c>
      <c r="AI154" s="66">
        <v>20</v>
      </c>
      <c r="AJ154" s="66"/>
      <c r="AK154" s="66"/>
      <c r="AL154" s="66"/>
      <c r="AM154" s="66"/>
      <c r="AN154" s="66"/>
      <c r="AO154" s="66"/>
      <c r="AP154" s="67">
        <f t="shared" si="11"/>
        <v>25</v>
      </c>
      <c r="AQ154" s="68">
        <f t="shared" si="12"/>
        <v>18.872</v>
      </c>
      <c r="AR154" s="68">
        <f>IFERROR(VLOOKUP(A154,Climatologia_TMAX!A:U,9+$E$2,FALSE),"")</f>
        <v>18.64260102992246</v>
      </c>
      <c r="AS154" s="68">
        <f t="shared" si="13"/>
        <v>0.22939897007753984</v>
      </c>
      <c r="AT154" s="74">
        <f t="shared" si="14"/>
        <v>21.2</v>
      </c>
      <c r="AU154" s="74">
        <f t="array" ref="AU154">IFERROR(
  _xlfn.LET(
    _xlpm.mesTxt, INDEX({"ENERO","FEBRERO","MARZO","ABRIL","MAYO","JUNIO","JULIO","AGOSTO","SEPTIEMBRE","OCTUBRE","NOVIEMBRE","DICIEMBRE"}, E$2),
    _xlpm.colIni, MATCH(_xlpm.mesTxt, Maximos_TMAX!$1:$1, 0),
    _xlpm.fila, MATCH($A154, Maximos_TMAX!$A:$A, 0),
    _xlpm.val, INDEX(Maximos_TMAX!$A:$ZZ, _xlpm.fila, _xlpm.colIni),
    IF(_xlpm.val="", "", _xlpm.val)
  ),
"")</f>
        <v>23.4</v>
      </c>
      <c r="AV154" s="75">
        <f t="array" ref="AV15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154" s="69">
        <f t="shared" si="15"/>
        <v>-2.1999999999999993</v>
      </c>
    </row>
    <row r="155" spans="1:49" ht="14.25" customHeight="1" x14ac:dyDescent="0.2">
      <c r="A155" s="64">
        <v>24015300</v>
      </c>
      <c r="B155" s="70" t="s">
        <v>317</v>
      </c>
      <c r="C155" s="70" t="s">
        <v>262</v>
      </c>
      <c r="D155" s="99">
        <v>-73.517740000000003</v>
      </c>
      <c r="E155" s="99">
        <v>5.6432599999999997</v>
      </c>
      <c r="F155" s="64">
        <v>2174</v>
      </c>
      <c r="G155" s="62">
        <v>15</v>
      </c>
      <c r="H155" s="62">
        <v>15407</v>
      </c>
      <c r="I155" s="72" t="s">
        <v>263</v>
      </c>
      <c r="J155" s="72" t="s">
        <v>318</v>
      </c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66"/>
      <c r="AO155" s="66"/>
      <c r="AP155" s="67">
        <f t="shared" si="11"/>
        <v>0</v>
      </c>
      <c r="AQ155" s="68" t="str">
        <f t="shared" si="12"/>
        <v/>
      </c>
      <c r="AR155" s="68">
        <f>IFERROR(VLOOKUP(A155,Climatologia_TMAX!A:U,9+$E$2,FALSE),"")</f>
        <v>24.024060320267221</v>
      </c>
      <c r="AS155" s="68" t="str">
        <f t="shared" si="13"/>
        <v/>
      </c>
      <c r="AT155" s="74" t="str">
        <f t="shared" si="14"/>
        <v/>
      </c>
      <c r="AU155" s="74" t="str">
        <f t="array" ref="AU155">IFERROR(
  _xlfn.LET(
    _xlpm.mesTxt, INDEX({"ENERO","FEBRERO","MARZO","ABRIL","MAYO","JUNIO","JULIO","AGOSTO","SEPTIEMBRE","OCTUBRE","NOVIEMBRE","DICIEMBRE"}, E$2),
    _xlpm.colIni, MATCH(_xlpm.mesTxt, Maximos_TMAX!$1:$1, 0),
    _xlpm.fila, MATCH($A155, Maximos_TMAX!$A:$A, 0),
    _xlpm.val, INDEX(Maximos_TMAX!$A:$ZZ, _xlpm.fila, _xlpm.colIni),
    IF(_xlpm.val="", "", _xlpm.val)
  ),
"")</f>
        <v/>
      </c>
      <c r="AV155" s="75" t="str">
        <f t="array" ref="AV15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MATCH($A155,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55" s="69" t="str">
        <f t="shared" si="15"/>
        <v>NA</v>
      </c>
    </row>
    <row r="156" spans="1:49" ht="14.25" customHeight="1" x14ac:dyDescent="0.2">
      <c r="A156" s="64">
        <v>35075030</v>
      </c>
      <c r="B156" s="70" t="s">
        <v>319</v>
      </c>
      <c r="C156" s="70" t="s">
        <v>262</v>
      </c>
      <c r="D156" s="99">
        <v>-73.349416669999997</v>
      </c>
      <c r="E156" s="99">
        <v>5.4222222220000003</v>
      </c>
      <c r="F156" s="64">
        <v>2200</v>
      </c>
      <c r="G156" s="62">
        <v>15</v>
      </c>
      <c r="H156" s="62">
        <v>15599</v>
      </c>
      <c r="I156" s="72" t="s">
        <v>263</v>
      </c>
      <c r="J156" s="72" t="s">
        <v>320</v>
      </c>
      <c r="K156" s="66">
        <v>20.2</v>
      </c>
      <c r="L156" s="66">
        <v>21</v>
      </c>
      <c r="M156" s="66">
        <v>18.399999999999999</v>
      </c>
      <c r="N156" s="66">
        <v>21.4</v>
      </c>
      <c r="O156" s="66">
        <v>19.8</v>
      </c>
      <c r="P156" s="66">
        <v>20.399999999999999</v>
      </c>
      <c r="Q156" s="66">
        <v>21.8</v>
      </c>
      <c r="R156" s="66">
        <v>19.600000000000001</v>
      </c>
      <c r="S156" s="66">
        <v>22</v>
      </c>
      <c r="T156" s="66">
        <v>19.2</v>
      </c>
      <c r="U156" s="66">
        <v>22</v>
      </c>
      <c r="V156" s="66">
        <v>23.4</v>
      </c>
      <c r="W156" s="66">
        <v>21</v>
      </c>
      <c r="X156" s="66">
        <v>22.4</v>
      </c>
      <c r="Y156" s="66">
        <v>23</v>
      </c>
      <c r="Z156" s="66">
        <v>21</v>
      </c>
      <c r="AA156" s="66">
        <v>20.399999999999999</v>
      </c>
      <c r="AB156" s="66">
        <v>20</v>
      </c>
      <c r="AC156" s="66">
        <v>19.8</v>
      </c>
      <c r="AD156" s="66">
        <v>21.8</v>
      </c>
      <c r="AE156" s="66">
        <v>22.8</v>
      </c>
      <c r="AF156" s="66">
        <v>23.4</v>
      </c>
      <c r="AG156" s="66">
        <v>23.2</v>
      </c>
      <c r="AH156" s="66">
        <v>22.6</v>
      </c>
      <c r="AI156" s="66">
        <v>23.6</v>
      </c>
      <c r="AJ156" s="66"/>
      <c r="AK156" s="66"/>
      <c r="AL156" s="66"/>
      <c r="AM156" s="66"/>
      <c r="AN156" s="66"/>
      <c r="AO156" s="66"/>
      <c r="AP156" s="67">
        <f t="shared" si="11"/>
        <v>25</v>
      </c>
      <c r="AQ156" s="68">
        <f t="shared" si="12"/>
        <v>21.367999999999999</v>
      </c>
      <c r="AR156" s="68">
        <f>IFERROR(VLOOKUP(A156,Climatologia_TMAX!A:U,9+$E$2,FALSE),"")</f>
        <v>21.040558620689659</v>
      </c>
      <c r="AS156" s="68">
        <f t="shared" si="13"/>
        <v>0.3274413793103399</v>
      </c>
      <c r="AT156" s="74">
        <f t="shared" si="14"/>
        <v>23.6</v>
      </c>
      <c r="AU156" s="74">
        <f t="array" ref="AU156">IFERROR(
  _xlfn.LET(
    _xlpm.mesTxt, INDEX({"ENERO","FEBRERO","MARZO","ABRIL","MAYO","JUNIO","JULIO","AGOSTO","SEPTIEMBRE","OCTUBRE","NOVIEMBRE","DICIEMBRE"}, E$2),
    _xlpm.colIni, MATCH(_xlpm.mesTxt, Maximos_TMAX!$1:$1, 0),
    _xlpm.fila, MATCH($A156, Maximos_TMAX!$A:$A, 0),
    _xlpm.val, INDEX(Maximos_TMAX!$A:$ZZ, _xlpm.fila, _xlpm.colIni),
    IF(_xlpm.val="", "", _xlpm.val)
  ),
"")</f>
        <v>25.2</v>
      </c>
      <c r="AV156" s="75">
        <f t="array" ref="AV15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35317</v>
      </c>
      <c r="AW156" s="69">
        <f t="shared" si="15"/>
        <v>-1.5999999999999979</v>
      </c>
    </row>
    <row r="157" spans="1:49" ht="14.25" customHeight="1" x14ac:dyDescent="0.2">
      <c r="A157" s="64">
        <v>35090050</v>
      </c>
      <c r="B157" s="70" t="s">
        <v>321</v>
      </c>
      <c r="C157" s="70" t="s">
        <v>262</v>
      </c>
      <c r="D157" s="99">
        <v>-73.049722220000007</v>
      </c>
      <c r="E157" s="99">
        <v>5.0034999999999998</v>
      </c>
      <c r="F157" s="64">
        <v>1200</v>
      </c>
      <c r="G157" s="62">
        <v>15</v>
      </c>
      <c r="H157" s="62">
        <v>15135</v>
      </c>
      <c r="I157" s="72" t="s">
        <v>263</v>
      </c>
      <c r="J157" s="72" t="s">
        <v>276</v>
      </c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7">
        <f t="shared" si="11"/>
        <v>0</v>
      </c>
      <c r="AQ157" s="68" t="str">
        <f t="shared" si="12"/>
        <v/>
      </c>
      <c r="AR157" s="68" t="str">
        <f>IFERROR(VLOOKUP(A157,Climatologia_TMAX!A:U,9+$E$2,FALSE),"")</f>
        <v/>
      </c>
      <c r="AS157" s="68" t="str">
        <f t="shared" si="13"/>
        <v/>
      </c>
      <c r="AT157" s="74" t="str">
        <f t="shared" si="14"/>
        <v/>
      </c>
      <c r="AU157" s="74" t="str">
        <f t="array" ref="AU157">IFERROR(
  _xlfn.LET(
    _xlpm.mesTxt, INDEX({"ENERO","FEBRERO","MARZO","ABRIL","MAYO","JUNIO","JULIO","AGOSTO","SEPTIEMBRE","OCTUBRE","NOVIEMBRE","DICIEMBRE"}, E$2),
    _xlpm.colIni, MATCH(_xlpm.mesTxt, Maximos_TMAX!$1:$1, 0),
    _xlpm.fila, MATCH($A157, Maximos_TMAX!$A:$A, 0),
    _xlpm.val, INDEX(Maximos_TMAX!$A:$ZZ, _xlpm.fila, _xlpm.colIni),
    IF(_xlpm.val="", "", _xlpm.val)
  ),
"")</f>
        <v/>
      </c>
      <c r="AV157" s="75" t="str">
        <f t="array" ref="AV15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MATCH($A157,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57" s="69" t="str">
        <f t="shared" si="15"/>
        <v>NA</v>
      </c>
    </row>
    <row r="158" spans="1:49" ht="14.25" customHeight="1" x14ac:dyDescent="0.2">
      <c r="A158" s="64">
        <v>35085040</v>
      </c>
      <c r="B158" s="70" t="s">
        <v>322</v>
      </c>
      <c r="C158" s="70" t="s">
        <v>262</v>
      </c>
      <c r="D158" s="99">
        <v>-73.144777779999998</v>
      </c>
      <c r="E158" s="99">
        <v>5.1925555560000003</v>
      </c>
      <c r="F158" s="64">
        <v>1640</v>
      </c>
      <c r="G158" s="62">
        <v>15</v>
      </c>
      <c r="H158" s="62">
        <v>15455</v>
      </c>
      <c r="I158" s="72" t="s">
        <v>263</v>
      </c>
      <c r="J158" s="72" t="s">
        <v>323</v>
      </c>
      <c r="K158" s="66">
        <v>25</v>
      </c>
      <c r="L158" s="66">
        <v>23</v>
      </c>
      <c r="M158" s="66">
        <v>22.8</v>
      </c>
      <c r="N158" s="66">
        <v>21.8</v>
      </c>
      <c r="O158" s="66">
        <v>23.4</v>
      </c>
      <c r="P158" s="66">
        <v>24.4</v>
      </c>
      <c r="Q158" s="66">
        <v>24.4</v>
      </c>
      <c r="R158" s="66">
        <v>22.6</v>
      </c>
      <c r="S158" s="66">
        <v>24.2</v>
      </c>
      <c r="T158" s="66">
        <v>21.8</v>
      </c>
      <c r="U158" s="66">
        <v>24</v>
      </c>
      <c r="V158" s="66">
        <v>25.8</v>
      </c>
      <c r="W158" s="66">
        <v>24.4</v>
      </c>
      <c r="X158" s="66">
        <v>25</v>
      </c>
      <c r="Y158" s="66">
        <v>25.2</v>
      </c>
      <c r="Z158" s="66">
        <v>22</v>
      </c>
      <c r="AA158" s="66">
        <v>21</v>
      </c>
      <c r="AB158" s="66">
        <v>22.4</v>
      </c>
      <c r="AC158" s="66">
        <v>22.2</v>
      </c>
      <c r="AD158" s="66">
        <v>26.6</v>
      </c>
      <c r="AE158" s="66">
        <v>25.4</v>
      </c>
      <c r="AF158" s="66">
        <v>27</v>
      </c>
      <c r="AG158" s="66">
        <v>26.4</v>
      </c>
      <c r="AH158" s="66">
        <v>24.2</v>
      </c>
      <c r="AI158" s="66">
        <v>25.6</v>
      </c>
      <c r="AJ158" s="66"/>
      <c r="AK158" s="66"/>
      <c r="AL158" s="66"/>
      <c r="AM158" s="66"/>
      <c r="AN158" s="66"/>
      <c r="AO158" s="66"/>
      <c r="AP158" s="67">
        <f t="shared" si="11"/>
        <v>25</v>
      </c>
      <c r="AQ158" s="68">
        <f t="shared" si="12"/>
        <v>24.023999999999997</v>
      </c>
      <c r="AR158" s="68">
        <f>IFERROR(VLOOKUP(A158,Climatologia_TMAX!A:U,9+$E$2,FALSE),"")</f>
        <v>23.69400067733557</v>
      </c>
      <c r="AS158" s="68">
        <f t="shared" si="13"/>
        <v>0.32999932266442755</v>
      </c>
      <c r="AT158" s="74">
        <f t="shared" si="14"/>
        <v>27</v>
      </c>
      <c r="AU158" s="74">
        <f t="array" ref="AU158">IFERROR(
  _xlfn.LET(
    _xlpm.mesTxt, INDEX({"ENERO","FEBRERO","MARZO","ABRIL","MAYO","JUNIO","JULIO","AGOSTO","SEPTIEMBRE","OCTUBRE","NOVIEMBRE","DICIEMBRE"}, E$2),
    _xlpm.colIni, MATCH(_xlpm.mesTxt, Maximos_TMAX!$1:$1, 0),
    _xlpm.fila, MATCH($A158, Maximos_TMAX!$A:$A, 0),
    _xlpm.val, INDEX(Maximos_TMAX!$A:$ZZ, _xlpm.fila, _xlpm.colIni),
    IF(_xlpm.val="", "", _xlpm.val)
  ),
"")</f>
        <v>29.6</v>
      </c>
      <c r="AV158" s="75">
        <f t="array" ref="AV15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35690</v>
      </c>
      <c r="AW158" s="69">
        <f t="shared" si="15"/>
        <v>-2.6000000000000014</v>
      </c>
    </row>
    <row r="159" spans="1:49" ht="14.25" customHeight="1" x14ac:dyDescent="0.2">
      <c r="A159" s="64">
        <v>44015060</v>
      </c>
      <c r="B159" s="70" t="s">
        <v>324</v>
      </c>
      <c r="C159" s="70" t="s">
        <v>325</v>
      </c>
      <c r="D159" s="99">
        <v>-76.651833330000002</v>
      </c>
      <c r="E159" s="99">
        <v>1.157333333</v>
      </c>
      <c r="F159" s="64">
        <v>650</v>
      </c>
      <c r="G159" s="62">
        <v>86</v>
      </c>
      <c r="H159" s="62">
        <v>86001</v>
      </c>
      <c r="I159" s="72" t="s">
        <v>326</v>
      </c>
      <c r="J159" s="72" t="s">
        <v>327</v>
      </c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6"/>
      <c r="AL159" s="66"/>
      <c r="AM159" s="66"/>
      <c r="AN159" s="66"/>
      <c r="AO159" s="66"/>
      <c r="AP159" s="67">
        <f t="shared" si="11"/>
        <v>0</v>
      </c>
      <c r="AQ159" s="68" t="str">
        <f t="shared" si="12"/>
        <v/>
      </c>
      <c r="AR159" s="68">
        <f>IFERROR(VLOOKUP(A159,Climatologia_TMAX!A:U,9+$E$2,FALSE),"")</f>
        <v>28.629253380364489</v>
      </c>
      <c r="AS159" s="68" t="str">
        <f t="shared" si="13"/>
        <v/>
      </c>
      <c r="AT159" s="74" t="str">
        <f t="shared" si="14"/>
        <v/>
      </c>
      <c r="AU159" s="74">
        <f t="array" ref="AU159">IFERROR(
  _xlfn.LET(
    _xlpm.mesTxt, INDEX({"ENERO","FEBRERO","MARZO","ABRIL","MAYO","JUNIO","JULIO","AGOSTO","SEPTIEMBRE","OCTUBRE","NOVIEMBRE","DICIEMBRE"}, E$2),
    _xlpm.colIni, MATCH(_xlpm.mesTxt, Maximos_TMAX!$1:$1, 0),
    _xlpm.fila, MATCH($A159, Maximos_TMAX!$A:$A, 0),
    _xlpm.val, INDEX(Maximos_TMAX!$A:$ZZ, _xlpm.fila, _xlpm.colIni),
    IF(_xlpm.val="", "", _xlpm.val)
  ),
"")</f>
        <v>33.6</v>
      </c>
      <c r="AV159" s="75">
        <f t="array" ref="AV15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MATCH($A159,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44827</v>
      </c>
      <c r="AW159" s="69" t="str">
        <f t="shared" si="15"/>
        <v>NA</v>
      </c>
    </row>
    <row r="160" spans="1:49" ht="14.25" customHeight="1" x14ac:dyDescent="0.2">
      <c r="A160" s="64">
        <v>53045040</v>
      </c>
      <c r="B160" s="70" t="s">
        <v>328</v>
      </c>
      <c r="C160" s="70" t="s">
        <v>325</v>
      </c>
      <c r="D160" s="99">
        <v>-77.894750000000002</v>
      </c>
      <c r="E160" s="99">
        <v>2.5744166669999999</v>
      </c>
      <c r="F160" s="64">
        <v>42</v>
      </c>
      <c r="G160" s="62">
        <v>19</v>
      </c>
      <c r="H160" s="62">
        <v>19318</v>
      </c>
      <c r="I160" s="72" t="s">
        <v>237</v>
      </c>
      <c r="J160" s="72" t="s">
        <v>329</v>
      </c>
      <c r="K160" s="66">
        <v>31.4</v>
      </c>
      <c r="L160" s="66">
        <v>32.4</v>
      </c>
      <c r="M160" s="66">
        <v>30.8</v>
      </c>
      <c r="N160" s="66">
        <v>29.6</v>
      </c>
      <c r="O160" s="66">
        <v>32.4</v>
      </c>
      <c r="P160" s="66">
        <v>31.8</v>
      </c>
      <c r="Q160" s="66">
        <v>31.4</v>
      </c>
      <c r="R160" s="66">
        <v>31.6</v>
      </c>
      <c r="S160" s="66">
        <v>32.4</v>
      </c>
      <c r="T160" s="66">
        <v>31.2</v>
      </c>
      <c r="U160" s="66">
        <v>29.2</v>
      </c>
      <c r="V160" s="66">
        <v>32.200000000000003</v>
      </c>
      <c r="W160" s="66">
        <v>31.8</v>
      </c>
      <c r="X160" s="66">
        <v>32.4</v>
      </c>
      <c r="Y160" s="66">
        <v>31.8</v>
      </c>
      <c r="Z160" s="66">
        <v>32</v>
      </c>
      <c r="AA160" s="66">
        <v>31.8</v>
      </c>
      <c r="AB160" s="66">
        <v>31.6</v>
      </c>
      <c r="AC160" s="66">
        <v>31.8</v>
      </c>
      <c r="AD160" s="66">
        <v>30.2</v>
      </c>
      <c r="AE160" s="66">
        <v>31.8</v>
      </c>
      <c r="AF160" s="66">
        <v>31.6</v>
      </c>
      <c r="AG160" s="66">
        <v>32.4</v>
      </c>
      <c r="AH160" s="66">
        <v>29</v>
      </c>
      <c r="AI160" s="66">
        <v>32.200000000000003</v>
      </c>
      <c r="AJ160" s="66"/>
      <c r="AK160" s="66"/>
      <c r="AL160" s="66"/>
      <c r="AM160" s="66"/>
      <c r="AN160" s="66"/>
      <c r="AO160" s="66"/>
      <c r="AP160" s="67">
        <f t="shared" si="11"/>
        <v>25</v>
      </c>
      <c r="AQ160" s="68">
        <f t="shared" si="12"/>
        <v>31.471999999999998</v>
      </c>
      <c r="AR160" s="68">
        <f>IFERROR(VLOOKUP(A160,Climatologia_TMAX!A:U,9+$E$2,FALSE),"")</f>
        <v>29.810556198187779</v>
      </c>
      <c r="AS160" s="68">
        <f t="shared" si="13"/>
        <v>1.6614438018122186</v>
      </c>
      <c r="AT160" s="74">
        <f t="shared" si="14"/>
        <v>32.4</v>
      </c>
      <c r="AU160" s="74" t="str">
        <f t="array" ref="AU160">IFERROR(
  _xlfn.LET(
    _xlpm.mesTxt, INDEX({"ENERO","FEBRERO","MARZO","ABRIL","MAYO","JUNIO","JULIO","AGOSTO","SEPTIEMBRE","OCTUBRE","NOVIEMBRE","DICIEMBRE"}, E$2),
    _xlpm.colIni, MATCH(_xlpm.mesTxt, Maximos_TMAX!$1:$1, 0),
    _xlpm.fila, MATCH($A160, Maximos_TMAX!$A:$A, 0),
    _xlpm.val, INDEX(Maximos_TMAX!$A:$ZZ, _xlpm.fila, _xlpm.colIni),
    IF(_xlpm.val="", "", _xlpm.val)
  ),
"")</f>
        <v/>
      </c>
      <c r="AV160" s="75" t="str">
        <f t="array" ref="AV16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MATCH($A160,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60" s="69" t="str">
        <f t="shared" si="15"/>
        <v>NA</v>
      </c>
    </row>
    <row r="161" spans="1:49" ht="14.25" customHeight="1" x14ac:dyDescent="0.2">
      <c r="A161" s="64">
        <v>52065020</v>
      </c>
      <c r="B161" s="70" t="s">
        <v>330</v>
      </c>
      <c r="C161" s="70" t="s">
        <v>325</v>
      </c>
      <c r="D161" s="99">
        <v>-78.14</v>
      </c>
      <c r="E161" s="99">
        <v>1.67</v>
      </c>
      <c r="F161" s="64">
        <v>32</v>
      </c>
      <c r="G161" s="62">
        <v>52</v>
      </c>
      <c r="H161" s="62">
        <v>52079</v>
      </c>
      <c r="I161" s="72" t="s">
        <v>82</v>
      </c>
      <c r="J161" s="72" t="s">
        <v>330</v>
      </c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  <c r="AP161" s="67">
        <f t="shared" si="11"/>
        <v>0</v>
      </c>
      <c r="AQ161" s="68" t="str">
        <f t="shared" si="12"/>
        <v/>
      </c>
      <c r="AR161" s="68">
        <f>IFERROR(VLOOKUP(A161,Climatologia_TMAX!A:U,9+$E$2,FALSE),"")</f>
        <v>29.924349290556179</v>
      </c>
      <c r="AS161" s="68" t="str">
        <f t="shared" si="13"/>
        <v/>
      </c>
      <c r="AT161" s="74" t="str">
        <f t="shared" si="14"/>
        <v/>
      </c>
      <c r="AU161" s="74">
        <f t="array" ref="AU161">IFERROR(
  _xlfn.LET(
    _xlpm.mesTxt, INDEX({"ENERO","FEBRERO","MARZO","ABRIL","MAYO","JUNIO","JULIO","AGOSTO","SEPTIEMBRE","OCTUBRE","NOVIEMBRE","DICIEMBRE"}, E$2),
    _xlpm.colIni, MATCH(_xlpm.mesTxt, Maximos_TMAX!$1:$1, 0),
    _xlpm.fila, MATCH($A161, Maximos_TMAX!$A:$A, 0),
    _xlpm.val, INDEX(Maximos_TMAX!$A:$ZZ, _xlpm.fila, _xlpm.colIni),
    IF(_xlpm.val="", "", _xlpm.val)
  ),
"")</f>
        <v>33.200000000000003</v>
      </c>
      <c r="AV161" s="75">
        <f t="array" ref="AV16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39692</v>
      </c>
      <c r="AW161" s="69" t="str">
        <f t="shared" si="15"/>
        <v>NA</v>
      </c>
    </row>
    <row r="162" spans="1:49" ht="14.25" customHeight="1" x14ac:dyDescent="0.2">
      <c r="A162" s="64">
        <v>52025010</v>
      </c>
      <c r="B162" s="70" t="s">
        <v>331</v>
      </c>
      <c r="C162" s="70" t="s">
        <v>325</v>
      </c>
      <c r="D162" s="99">
        <v>-77.004027780000001</v>
      </c>
      <c r="E162" s="99">
        <v>1.8299444439999999</v>
      </c>
      <c r="F162" s="64">
        <v>1510</v>
      </c>
      <c r="G162" s="62">
        <v>19</v>
      </c>
      <c r="H162" s="62">
        <v>19100</v>
      </c>
      <c r="I162" s="72" t="s">
        <v>237</v>
      </c>
      <c r="J162" s="72" t="s">
        <v>34</v>
      </c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  <c r="AP162" s="67">
        <f t="shared" si="11"/>
        <v>0</v>
      </c>
      <c r="AQ162" s="68" t="str">
        <f t="shared" si="12"/>
        <v/>
      </c>
      <c r="AR162" s="68">
        <f>IFERROR(VLOOKUP(A162,Climatologia_TMAX!A:U,9+$E$2,FALSE),"")</f>
        <v>28.35426777352065</v>
      </c>
      <c r="AS162" s="68" t="str">
        <f t="shared" si="13"/>
        <v/>
      </c>
      <c r="AT162" s="74" t="str">
        <f t="shared" si="14"/>
        <v/>
      </c>
      <c r="AU162" s="74" t="str">
        <f t="array" ref="AU162">IFERROR(
  _xlfn.LET(
    _xlpm.mesTxt, INDEX({"ENERO","FEBRERO","MARZO","ABRIL","MAYO","JUNIO","JULIO","AGOSTO","SEPTIEMBRE","OCTUBRE","NOVIEMBRE","DICIEMBRE"}, E$2),
    _xlpm.colIni, MATCH(_xlpm.mesTxt, Maximos_TMAX!$1:$1, 0),
    _xlpm.fila, MATCH($A162, Maximos_TMAX!$A:$A, 0),
    _xlpm.val, INDEX(Maximos_TMAX!$A:$ZZ, _xlpm.fila, _xlpm.colIni),
    IF(_xlpm.val="", "", _xlpm.val)
  ),
"")</f>
        <v/>
      </c>
      <c r="AV162" s="75" t="str">
        <f t="array" ref="AV16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MATCH($A162,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62" s="69" t="str">
        <f t="shared" si="15"/>
        <v>NA</v>
      </c>
    </row>
    <row r="163" spans="1:49" ht="14.25" customHeight="1" x14ac:dyDescent="0.2">
      <c r="A163" s="64">
        <v>52055030</v>
      </c>
      <c r="B163" s="70" t="s">
        <v>332</v>
      </c>
      <c r="C163" s="70" t="s">
        <v>325</v>
      </c>
      <c r="D163" s="99">
        <v>-77.465111109999995</v>
      </c>
      <c r="E163" s="99">
        <v>1.1843611110000001</v>
      </c>
      <c r="F163" s="64">
        <v>1493</v>
      </c>
      <c r="G163" s="62">
        <v>52</v>
      </c>
      <c r="H163" s="62">
        <v>52207</v>
      </c>
      <c r="I163" s="72" t="s">
        <v>82</v>
      </c>
      <c r="J163" s="72" t="s">
        <v>333</v>
      </c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  <c r="AP163" s="67">
        <f t="shared" si="11"/>
        <v>0</v>
      </c>
      <c r="AQ163" s="68" t="str">
        <f t="shared" si="12"/>
        <v/>
      </c>
      <c r="AR163" s="68">
        <f>IFERROR(VLOOKUP(A163,Climatologia_TMAX!A:U,9+$E$2,FALSE),"")</f>
        <v>27.494048531289909</v>
      </c>
      <c r="AS163" s="68" t="str">
        <f t="shared" si="13"/>
        <v/>
      </c>
      <c r="AT163" s="74" t="str">
        <f t="shared" si="14"/>
        <v/>
      </c>
      <c r="AU163" s="74">
        <f t="array" ref="AU163">IFERROR(
  _xlfn.LET(
    _xlpm.mesTxt, INDEX({"ENERO","FEBRERO","MARZO","ABRIL","MAYO","JUNIO","JULIO","AGOSTO","SEPTIEMBRE","OCTUBRE","NOVIEMBRE","DICIEMBRE"}, E$2),
    _xlpm.colIni, MATCH(_xlpm.mesTxt, Maximos_TMAX!$1:$1, 0),
    _xlpm.fila, MATCH($A163, Maximos_TMAX!$A:$A, 0),
    _xlpm.val, INDEX(Maximos_TMAX!$A:$ZZ, _xlpm.fila, _xlpm.colIni),
    IF(_xlpm.val="", "", _xlpm.val)
  ),
"")</f>
        <v>32.700000000000003</v>
      </c>
      <c r="AV163" s="75">
        <f t="array" ref="AV16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43734</v>
      </c>
      <c r="AW163" s="69" t="str">
        <f t="shared" si="15"/>
        <v>NA</v>
      </c>
    </row>
    <row r="164" spans="1:49" ht="14.25" customHeight="1" x14ac:dyDescent="0.2">
      <c r="A164" s="64">
        <v>52055210</v>
      </c>
      <c r="B164" s="70" t="s">
        <v>334</v>
      </c>
      <c r="C164" s="70" t="s">
        <v>325</v>
      </c>
      <c r="D164" s="99">
        <v>-77.278805559999995</v>
      </c>
      <c r="E164" s="99">
        <v>1.1599999999999999</v>
      </c>
      <c r="F164" s="64">
        <v>2820</v>
      </c>
      <c r="G164" s="62">
        <v>52</v>
      </c>
      <c r="H164" s="62">
        <v>52001</v>
      </c>
      <c r="I164" s="72" t="s">
        <v>82</v>
      </c>
      <c r="J164" s="72" t="s">
        <v>335</v>
      </c>
      <c r="K164" s="66">
        <v>21.2</v>
      </c>
      <c r="L164" s="66">
        <v>17.600000000000001</v>
      </c>
      <c r="M164" s="66">
        <v>16.2</v>
      </c>
      <c r="N164" s="66">
        <v>17.399999999999999</v>
      </c>
      <c r="O164" s="66">
        <v>17.600000000000001</v>
      </c>
      <c r="P164" s="66">
        <v>18.8</v>
      </c>
      <c r="Q164" s="66">
        <v>17</v>
      </c>
      <c r="R164" s="66">
        <v>18</v>
      </c>
      <c r="S164" s="66">
        <v>18.8</v>
      </c>
      <c r="T164" s="66">
        <v>21</v>
      </c>
      <c r="U164" s="109">
        <v>18.2</v>
      </c>
      <c r="V164" s="66">
        <v>19</v>
      </c>
      <c r="W164" s="66">
        <v>18</v>
      </c>
      <c r="X164" s="66">
        <v>17.600000000000001</v>
      </c>
      <c r="Y164" s="66">
        <v>18.399999999999999</v>
      </c>
      <c r="Z164" s="66">
        <v>18.600000000000001</v>
      </c>
      <c r="AA164" s="66">
        <v>19.600000000000001</v>
      </c>
      <c r="AB164" s="66">
        <v>17.2</v>
      </c>
      <c r="AC164" s="66">
        <v>16.600000000000001</v>
      </c>
      <c r="AD164" s="66">
        <v>19</v>
      </c>
      <c r="AE164" s="66">
        <v>20.6</v>
      </c>
      <c r="AF164" s="66">
        <v>18.8</v>
      </c>
      <c r="AG164" s="66">
        <v>21.6</v>
      </c>
      <c r="AH164" s="66">
        <v>21.4</v>
      </c>
      <c r="AI164" s="66">
        <v>20.2</v>
      </c>
      <c r="AJ164" s="66"/>
      <c r="AK164" s="66"/>
      <c r="AL164" s="66"/>
      <c r="AM164" s="66"/>
      <c r="AN164" s="66"/>
      <c r="AO164" s="66"/>
      <c r="AP164" s="67">
        <f t="shared" si="11"/>
        <v>25</v>
      </c>
      <c r="AQ164" s="68">
        <f t="shared" si="12"/>
        <v>18.736000000000004</v>
      </c>
      <c r="AR164" s="68">
        <f>IFERROR(VLOOKUP(A164,Climatologia_TMAX!A:U,9+$E$2,FALSE),"")</f>
        <v>17.33622330219147</v>
      </c>
      <c r="AS164" s="68">
        <f t="shared" si="13"/>
        <v>1.3997766978085338</v>
      </c>
      <c r="AT164" s="74">
        <f t="shared" si="14"/>
        <v>21.6</v>
      </c>
      <c r="AU164" s="74">
        <f t="array" ref="AU164">IFERROR(
  _xlfn.LET(
    _xlpm.mesTxt, INDEX({"ENERO","FEBRERO","MARZO","ABRIL","MAYO","JUNIO","JULIO","AGOSTO","SEPTIEMBRE","OCTUBRE","NOVIEMBRE","DICIEMBRE"}, E$2),
    _xlpm.colIni, MATCH(_xlpm.mesTxt, Maximos_TMAX!$1:$1, 0),
    _xlpm.fila, MATCH($A164, Maximos_TMAX!$A:$A, 0),
    _xlpm.val, INDEX(Maximos_TMAX!$A:$ZZ, _xlpm.fila, _xlpm.colIni),
    IF(_xlpm.val="", "", _xlpm.val)
  ),
"")</f>
        <v>23.4</v>
      </c>
      <c r="AV164" s="75">
        <f t="array" ref="AV16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164" s="69">
        <f t="shared" si="15"/>
        <v>-1.7999999999999972</v>
      </c>
    </row>
    <row r="165" spans="1:49" ht="14.25" customHeight="1" x14ac:dyDescent="0.2">
      <c r="A165" s="64">
        <v>52045090</v>
      </c>
      <c r="B165" s="70" t="s">
        <v>336</v>
      </c>
      <c r="C165" s="70" t="s">
        <v>325</v>
      </c>
      <c r="D165" s="99">
        <v>-77.629583330000003</v>
      </c>
      <c r="E165" s="99">
        <v>0.93263888900000003</v>
      </c>
      <c r="F165" s="64">
        <v>3141</v>
      </c>
      <c r="G165" s="62">
        <v>52</v>
      </c>
      <c r="H165" s="62">
        <v>52585</v>
      </c>
      <c r="I165" s="72" t="s">
        <v>82</v>
      </c>
      <c r="J165" s="72" t="s">
        <v>337</v>
      </c>
      <c r="K165" s="66">
        <v>15.8</v>
      </c>
      <c r="L165" s="66"/>
      <c r="M165" s="66">
        <v>14.8</v>
      </c>
      <c r="N165" s="66">
        <v>15.2</v>
      </c>
      <c r="O165" s="66">
        <v>14.6</v>
      </c>
      <c r="P165" s="66">
        <v>14</v>
      </c>
      <c r="Q165" s="66">
        <v>14.8</v>
      </c>
      <c r="R165" s="66">
        <v>14.2</v>
      </c>
      <c r="S165" s="66">
        <v>14.8</v>
      </c>
      <c r="T165" s="66">
        <v>15.4</v>
      </c>
      <c r="U165" s="66">
        <v>15</v>
      </c>
      <c r="V165" s="66">
        <v>13.6</v>
      </c>
      <c r="W165" s="66">
        <v>13</v>
      </c>
      <c r="X165" s="66">
        <v>14</v>
      </c>
      <c r="Y165" s="66">
        <v>14.6</v>
      </c>
      <c r="Z165" s="66">
        <v>15</v>
      </c>
      <c r="AA165" s="66">
        <v>15.2</v>
      </c>
      <c r="AB165" s="66">
        <v>14.6</v>
      </c>
      <c r="AC165" s="66">
        <v>12</v>
      </c>
      <c r="AD165" s="66"/>
      <c r="AE165" s="66">
        <v>15.4</v>
      </c>
      <c r="AF165" s="66">
        <v>16.399999999999999</v>
      </c>
      <c r="AG165" s="66">
        <v>17</v>
      </c>
      <c r="AH165" s="66">
        <v>17.2</v>
      </c>
      <c r="AI165" s="66">
        <v>15</v>
      </c>
      <c r="AJ165" s="66"/>
      <c r="AK165" s="66"/>
      <c r="AL165" s="66"/>
      <c r="AM165" s="66"/>
      <c r="AN165" s="66"/>
      <c r="AO165" s="66"/>
      <c r="AP165" s="67">
        <f t="shared" si="11"/>
        <v>23</v>
      </c>
      <c r="AQ165" s="68">
        <f t="shared" si="12"/>
        <v>14.852173913043474</v>
      </c>
      <c r="AR165" s="68">
        <f>IFERROR(VLOOKUP(A165,Climatologia_TMAX!A:U,9+$E$2,FALSE),"")</f>
        <v>13.83966666666667</v>
      </c>
      <c r="AS165" s="68">
        <f t="shared" si="13"/>
        <v>1.0125072463768046</v>
      </c>
      <c r="AT165" s="74">
        <f t="shared" si="14"/>
        <v>17.2</v>
      </c>
      <c r="AU165" s="74">
        <f t="array" ref="AU165">IFERROR(
  _xlfn.LET(
    _xlpm.mesTxt, INDEX({"ENERO","FEBRERO","MARZO","ABRIL","MAYO","JUNIO","JULIO","AGOSTO","SEPTIEMBRE","OCTUBRE","NOVIEMBRE","DICIEMBRE"}, E$2),
    _xlpm.colIni, MATCH(_xlpm.mesTxt, Maximos_TMAX!$1:$1, 0),
    _xlpm.fila, MATCH($A165, Maximos_TMAX!$A:$A, 0),
    _xlpm.val, INDEX(Maximos_TMAX!$A:$ZZ, _xlpm.fila, _xlpm.colIni),
    IF(_xlpm.val="", "", _xlpm.val)
  ),
"")</f>
        <v>19.899999999999999</v>
      </c>
      <c r="AV165" s="75">
        <f t="array" ref="AV16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40450</v>
      </c>
      <c r="AW165" s="69">
        <f t="shared" si="15"/>
        <v>-2.6999999999999993</v>
      </c>
    </row>
    <row r="166" spans="1:49" ht="14.25" customHeight="1" x14ac:dyDescent="0.2">
      <c r="A166" s="64">
        <v>47015100</v>
      </c>
      <c r="B166" s="70" t="s">
        <v>338</v>
      </c>
      <c r="C166" s="70" t="s">
        <v>325</v>
      </c>
      <c r="D166" s="99">
        <v>-77.161472219999993</v>
      </c>
      <c r="E166" s="99">
        <v>1.159944444</v>
      </c>
      <c r="F166" s="64">
        <v>2830</v>
      </c>
      <c r="G166" s="62">
        <v>52</v>
      </c>
      <c r="H166" s="62">
        <v>52001</v>
      </c>
      <c r="I166" s="72" t="s">
        <v>82</v>
      </c>
      <c r="J166" s="72" t="s">
        <v>335</v>
      </c>
      <c r="K166" s="66">
        <v>18.399999999999999</v>
      </c>
      <c r="L166" s="66">
        <v>14.4</v>
      </c>
      <c r="M166" s="66">
        <v>15.2</v>
      </c>
      <c r="N166" s="66">
        <v>15.6</v>
      </c>
      <c r="O166" s="66">
        <v>14.8</v>
      </c>
      <c r="P166" s="66">
        <v>15.2</v>
      </c>
      <c r="Q166" s="66">
        <v>15</v>
      </c>
      <c r="R166" s="66">
        <v>14.4</v>
      </c>
      <c r="S166" s="66">
        <v>16.8</v>
      </c>
      <c r="T166" s="66">
        <v>17.2</v>
      </c>
      <c r="U166" s="66">
        <v>16.2</v>
      </c>
      <c r="V166" s="66">
        <v>15</v>
      </c>
      <c r="W166" s="66">
        <v>16.399999999999999</v>
      </c>
      <c r="X166" s="66">
        <v>17.2</v>
      </c>
      <c r="Y166" s="66">
        <v>16.399999999999999</v>
      </c>
      <c r="Z166" s="66">
        <v>14.4</v>
      </c>
      <c r="AA166" s="66">
        <v>16</v>
      </c>
      <c r="AB166" s="66">
        <v>15.4</v>
      </c>
      <c r="AC166" s="66">
        <v>14.6</v>
      </c>
      <c r="AD166" s="66">
        <v>16.2</v>
      </c>
      <c r="AE166" s="66">
        <v>17.2</v>
      </c>
      <c r="AF166" s="66">
        <v>17</v>
      </c>
      <c r="AG166" s="66">
        <v>18.2</v>
      </c>
      <c r="AH166" s="66">
        <v>17.2</v>
      </c>
      <c r="AI166" s="66">
        <v>15.4</v>
      </c>
      <c r="AJ166" s="66"/>
      <c r="AK166" s="66"/>
      <c r="AL166" s="66"/>
      <c r="AM166" s="66"/>
      <c r="AN166" s="66"/>
      <c r="AO166" s="66"/>
      <c r="AP166" s="67">
        <f t="shared" si="11"/>
        <v>25</v>
      </c>
      <c r="AQ166" s="68">
        <f t="shared" si="12"/>
        <v>15.991999999999997</v>
      </c>
      <c r="AR166" s="68">
        <f>IFERROR(VLOOKUP(A166,Climatologia_TMAX!A:U,9+$E$2,FALSE),"")</f>
        <v>15.254814574724669</v>
      </c>
      <c r="AS166" s="68">
        <f t="shared" si="13"/>
        <v>0.73718542527532804</v>
      </c>
      <c r="AT166" s="74">
        <f t="shared" si="14"/>
        <v>18.399999999999999</v>
      </c>
      <c r="AU166" s="74">
        <f t="array" ref="AU166">IFERROR(
  _xlfn.LET(
    _xlpm.mesTxt, INDEX({"ENERO","FEBRERO","MARZO","ABRIL","MAYO","JUNIO","JULIO","AGOSTO","SEPTIEMBRE","OCTUBRE","NOVIEMBRE","DICIEMBRE"}, E$2),
    _xlpm.colIni, MATCH(_xlpm.mesTxt, Maximos_TMAX!$1:$1, 0),
    _xlpm.fila, MATCH($A166, Maximos_TMAX!$A:$A, 0),
    _xlpm.val, INDEX(Maximos_TMAX!$A:$ZZ, _xlpm.fila, _xlpm.colIni),
    IF(_xlpm.val="", "", _xlpm.val)
  ),
"")</f>
        <v>20.6</v>
      </c>
      <c r="AV166" s="75">
        <f t="array" ref="AV16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43373</v>
      </c>
      <c r="AW166" s="69">
        <f t="shared" si="15"/>
        <v>-2.2000000000000028</v>
      </c>
    </row>
    <row r="167" spans="1:49" ht="14.25" customHeight="1" x14ac:dyDescent="0.2">
      <c r="A167" s="64">
        <v>52055220</v>
      </c>
      <c r="B167" s="70" t="s">
        <v>339</v>
      </c>
      <c r="C167" s="70" t="s">
        <v>325</v>
      </c>
      <c r="D167" s="99">
        <v>-77.636935688999998</v>
      </c>
      <c r="E167" s="99">
        <v>1.070707855</v>
      </c>
      <c r="F167" s="64">
        <v>3033</v>
      </c>
      <c r="G167" s="62">
        <v>52</v>
      </c>
      <c r="H167" s="62">
        <v>52838</v>
      </c>
      <c r="I167" s="72" t="s">
        <v>82</v>
      </c>
      <c r="J167" s="72" t="s">
        <v>340</v>
      </c>
      <c r="K167" s="66">
        <v>20.2</v>
      </c>
      <c r="L167" s="66">
        <v>17.399999999999999</v>
      </c>
      <c r="M167" s="66">
        <v>17.2</v>
      </c>
      <c r="N167" s="66">
        <v>18.2</v>
      </c>
      <c r="O167" s="66">
        <v>16.399999999999999</v>
      </c>
      <c r="P167" s="66">
        <v>17.8</v>
      </c>
      <c r="Q167" s="66">
        <v>16</v>
      </c>
      <c r="R167" s="66">
        <v>18.8</v>
      </c>
      <c r="S167" s="66">
        <v>17</v>
      </c>
      <c r="T167" s="66">
        <v>18.600000000000001</v>
      </c>
      <c r="U167" s="109">
        <v>17.2</v>
      </c>
      <c r="V167" s="66">
        <v>18.2</v>
      </c>
      <c r="W167" s="66">
        <v>16.8</v>
      </c>
      <c r="X167" s="66">
        <v>18.2</v>
      </c>
      <c r="Y167" s="66">
        <v>16.399999999999999</v>
      </c>
      <c r="Z167" s="66">
        <v>17.8</v>
      </c>
      <c r="AA167" s="66">
        <v>17</v>
      </c>
      <c r="AB167" s="66">
        <v>18.2</v>
      </c>
      <c r="AC167" s="66">
        <v>15.8</v>
      </c>
      <c r="AD167" s="66">
        <v>17.399999999999999</v>
      </c>
      <c r="AE167" s="66">
        <v>21.2</v>
      </c>
      <c r="AF167" s="66">
        <v>18.8</v>
      </c>
      <c r="AG167" s="66">
        <v>20.2</v>
      </c>
      <c r="AH167" s="66">
        <v>18.600000000000001</v>
      </c>
      <c r="AI167" s="66">
        <v>18.399999999999999</v>
      </c>
      <c r="AJ167" s="66"/>
      <c r="AK167" s="66"/>
      <c r="AL167" s="66"/>
      <c r="AM167" s="66"/>
      <c r="AN167" s="66"/>
      <c r="AO167" s="66"/>
      <c r="AP167" s="67">
        <f t="shared" si="11"/>
        <v>25</v>
      </c>
      <c r="AQ167" s="68">
        <f t="shared" si="12"/>
        <v>17.911999999999999</v>
      </c>
      <c r="AR167" s="68">
        <f>IFERROR(VLOOKUP(A167,Climatologia_TMAX!A:U,9+$E$2,FALSE),"")</f>
        <v>16.18561379310345</v>
      </c>
      <c r="AS167" s="68">
        <f t="shared" si="13"/>
        <v>1.7263862068965494</v>
      </c>
      <c r="AT167" s="74">
        <f t="shared" si="14"/>
        <v>21.2</v>
      </c>
      <c r="AU167" s="74">
        <f t="array" ref="AU167">IFERROR(
  _xlfn.LET(
    _xlpm.mesTxt, INDEX({"ENERO","FEBRERO","MARZO","ABRIL","MAYO","JUNIO","JULIO","AGOSTO","SEPTIEMBRE","OCTUBRE","NOVIEMBRE","DICIEMBRE"}, E$2),
    _xlpm.colIni, MATCH(_xlpm.mesTxt, Maximos_TMAX!$1:$1, 0),
    _xlpm.fila, MATCH($A167, Maximos_TMAX!$A:$A, 0),
    _xlpm.val, INDEX(Maximos_TMAX!$A:$ZZ, _xlpm.fila, _xlpm.colIni),
    IF(_xlpm.val="", "", _xlpm.val)
  ),
"")</f>
        <v>21.2</v>
      </c>
      <c r="AV167" s="75">
        <f t="array" ref="AV16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43373</v>
      </c>
      <c r="AW167" s="69">
        <f t="shared" si="15"/>
        <v>0</v>
      </c>
    </row>
    <row r="168" spans="1:49" ht="14.25" customHeight="1" x14ac:dyDescent="0.2">
      <c r="A168" s="64">
        <v>52055200</v>
      </c>
      <c r="B168" s="70" t="s">
        <v>341</v>
      </c>
      <c r="C168" s="70" t="s">
        <v>325</v>
      </c>
      <c r="D168" s="99">
        <v>-77.445805559999997</v>
      </c>
      <c r="E168" s="99">
        <v>1.0042222220000001</v>
      </c>
      <c r="F168" s="64">
        <v>2181</v>
      </c>
      <c r="G168" s="62">
        <v>52</v>
      </c>
      <c r="H168" s="62">
        <v>52287</v>
      </c>
      <c r="I168" s="72" t="s">
        <v>82</v>
      </c>
      <c r="J168" s="72" t="s">
        <v>341</v>
      </c>
      <c r="K168" s="66">
        <v>25.8</v>
      </c>
      <c r="L168" s="66">
        <v>22</v>
      </c>
      <c r="M168" s="66">
        <v>22.8</v>
      </c>
      <c r="N168" s="66">
        <v>21.2</v>
      </c>
      <c r="O168" s="66">
        <v>22.6</v>
      </c>
      <c r="P168" s="66">
        <v>22.2</v>
      </c>
      <c r="Q168" s="66">
        <v>22.8</v>
      </c>
      <c r="R168" s="66">
        <v>23.8</v>
      </c>
      <c r="S168" s="66">
        <v>24.2</v>
      </c>
      <c r="T168" s="66">
        <v>24.8</v>
      </c>
      <c r="U168" s="109">
        <v>21.6</v>
      </c>
      <c r="V168" s="66">
        <v>23.8</v>
      </c>
      <c r="W168" s="66">
        <v>22.6</v>
      </c>
      <c r="X168" s="66">
        <v>22.2</v>
      </c>
      <c r="Y168" s="66">
        <v>23.2</v>
      </c>
      <c r="Z168" s="66">
        <v>22.6</v>
      </c>
      <c r="AA168" s="66">
        <v>22.6</v>
      </c>
      <c r="AB168" s="66">
        <v>21.2</v>
      </c>
      <c r="AC168" s="66">
        <v>21.4</v>
      </c>
      <c r="AD168" s="66">
        <v>23.2</v>
      </c>
      <c r="AE168" s="66">
        <v>25.6</v>
      </c>
      <c r="AF168" s="66">
        <v>24.8</v>
      </c>
      <c r="AG168" s="66">
        <v>25.8</v>
      </c>
      <c r="AH168" s="66">
        <v>25.4</v>
      </c>
      <c r="AI168" s="66">
        <v>24.6</v>
      </c>
      <c r="AJ168" s="66"/>
      <c r="AK168" s="66"/>
      <c r="AL168" s="66"/>
      <c r="AM168" s="66"/>
      <c r="AN168" s="66"/>
      <c r="AO168" s="66"/>
      <c r="AP168" s="67">
        <f t="shared" si="11"/>
        <v>25</v>
      </c>
      <c r="AQ168" s="68">
        <f t="shared" si="12"/>
        <v>23.312000000000001</v>
      </c>
      <c r="AR168" s="68" t="str">
        <f>IFERROR(VLOOKUP(A168,Climatologia_TMAX!A:U,9+$E$2,FALSE),"")</f>
        <v/>
      </c>
      <c r="AS168" s="68" t="str">
        <f t="shared" si="13"/>
        <v/>
      </c>
      <c r="AT168" s="74">
        <f t="shared" si="14"/>
        <v>25.8</v>
      </c>
      <c r="AU168" s="74">
        <f t="array" ref="AU168">IFERROR(
  _xlfn.LET(
    _xlpm.mesTxt, INDEX({"ENERO","FEBRERO","MARZO","ABRIL","MAYO","JUNIO","JULIO","AGOSTO","SEPTIEMBRE","OCTUBRE","NOVIEMBRE","DICIEMBRE"}, E$2),
    _xlpm.colIni, MATCH(_xlpm.mesTxt, Maximos_TMAX!$1:$1, 0),
    _xlpm.fila, MATCH($A168, Maximos_TMAX!$A:$A, 0),
    _xlpm.val, INDEX(Maximos_TMAX!$A:$ZZ, _xlpm.fila, _xlpm.colIni),
    IF(_xlpm.val="", "", _xlpm.val)
  ),
"")</f>
        <v>27.6</v>
      </c>
      <c r="AV168" s="75">
        <f t="array" ref="AV16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45197</v>
      </c>
      <c r="AW168" s="69">
        <f t="shared" si="15"/>
        <v>-1.8000000000000007</v>
      </c>
    </row>
    <row r="169" spans="1:49" ht="14.25" customHeight="1" x14ac:dyDescent="0.2">
      <c r="A169" s="64">
        <v>51025090</v>
      </c>
      <c r="B169" s="70" t="s">
        <v>342</v>
      </c>
      <c r="C169" s="70" t="s">
        <v>325</v>
      </c>
      <c r="D169" s="99">
        <v>-78.695583330000005</v>
      </c>
      <c r="E169" s="99">
        <v>1.5501944439999999</v>
      </c>
      <c r="F169" s="64">
        <v>16</v>
      </c>
      <c r="G169" s="62">
        <v>52</v>
      </c>
      <c r="H169" s="62">
        <v>52835</v>
      </c>
      <c r="I169" s="72" t="s">
        <v>82</v>
      </c>
      <c r="J169" s="72" t="s">
        <v>343</v>
      </c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7">
        <f t="shared" si="11"/>
        <v>0</v>
      </c>
      <c r="AQ169" s="68" t="str">
        <f t="shared" si="12"/>
        <v/>
      </c>
      <c r="AR169" s="68">
        <f>IFERROR(VLOOKUP(A169,Climatologia_TMAX!A:U,9+$E$2,FALSE),"")</f>
        <v>30.274203612479472</v>
      </c>
      <c r="AS169" s="68" t="str">
        <f t="shared" si="13"/>
        <v/>
      </c>
      <c r="AT169" s="74" t="str">
        <f t="shared" si="14"/>
        <v/>
      </c>
      <c r="AU169" s="74" t="str">
        <f t="array" ref="AU169">IFERROR(
  _xlfn.LET(
    _xlpm.mesTxt, INDEX({"ENERO","FEBRERO","MARZO","ABRIL","MAYO","JUNIO","JULIO","AGOSTO","SEPTIEMBRE","OCTUBRE","NOVIEMBRE","DICIEMBRE"}, E$2),
    _xlpm.colIni, MATCH(_xlpm.mesTxt, Maximos_TMAX!$1:$1, 0),
    _xlpm.fila, MATCH($A169, Maximos_TMAX!$A:$A, 0),
    _xlpm.val, INDEX(Maximos_TMAX!$A:$ZZ, _xlpm.fila, _xlpm.colIni),
    IF(_xlpm.val="", "", _xlpm.val)
  ),
"")</f>
        <v/>
      </c>
      <c r="AV169" s="75" t="str">
        <f t="array" ref="AV16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MATCH($A169,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69" s="69" t="str">
        <f t="shared" si="15"/>
        <v>NA</v>
      </c>
    </row>
    <row r="170" spans="1:49" ht="14.25" customHeight="1" x14ac:dyDescent="0.2">
      <c r="A170" s="64">
        <v>52025060</v>
      </c>
      <c r="B170" s="70" t="s">
        <v>344</v>
      </c>
      <c r="C170" s="70" t="s">
        <v>325</v>
      </c>
      <c r="D170" s="99">
        <v>-77.19</v>
      </c>
      <c r="E170" s="99">
        <v>1.91</v>
      </c>
      <c r="F170" s="64">
        <v>580</v>
      </c>
      <c r="G170" s="62">
        <v>19</v>
      </c>
      <c r="H170" s="62">
        <v>19450</v>
      </c>
      <c r="I170" s="72" t="s">
        <v>237</v>
      </c>
      <c r="J170" s="72" t="s">
        <v>345</v>
      </c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7">
        <f t="shared" si="11"/>
        <v>0</v>
      </c>
      <c r="AQ170" s="68" t="str">
        <f t="shared" si="12"/>
        <v/>
      </c>
      <c r="AR170" s="68">
        <f>IFERROR(VLOOKUP(A170,Climatologia_TMAX!A:U,9+$E$2,FALSE),"")</f>
        <v>35.203184523809533</v>
      </c>
      <c r="AS170" s="68" t="str">
        <f t="shared" si="13"/>
        <v/>
      </c>
      <c r="AT170" s="74" t="str">
        <f t="shared" si="14"/>
        <v/>
      </c>
      <c r="AU170" s="74" t="str">
        <f t="array" ref="AU170">IFERROR(
  _xlfn.LET(
    _xlpm.mesTxt, INDEX({"ENERO","FEBRERO","MARZO","ABRIL","MAYO","JUNIO","JULIO","AGOSTO","SEPTIEMBRE","OCTUBRE","NOVIEMBRE","DICIEMBRE"}, E$2),
    _xlpm.colIni, MATCH(_xlpm.mesTxt, Maximos_TMAX!$1:$1, 0),
    _xlpm.fila, MATCH($A170, Maximos_TMAX!$A:$A, 0),
    _xlpm.val, INDEX(Maximos_TMAX!$A:$ZZ, _xlpm.fila, _xlpm.colIni),
    IF(_xlpm.val="", "", _xlpm.val)
  ),
"")</f>
        <v/>
      </c>
      <c r="AV170" s="75" t="str">
        <f t="array" ref="AV17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MATCH($A170,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170" s="69" t="str">
        <f t="shared" si="15"/>
        <v>NA</v>
      </c>
    </row>
    <row r="171" spans="1:49" ht="14.25" customHeight="1" x14ac:dyDescent="0.2">
      <c r="A171" s="64">
        <v>52025090</v>
      </c>
      <c r="B171" s="70" t="s">
        <v>346</v>
      </c>
      <c r="C171" s="70" t="s">
        <v>325</v>
      </c>
      <c r="D171" s="99">
        <v>-76.750333330000004</v>
      </c>
      <c r="E171" s="99">
        <v>2.1938333330000002</v>
      </c>
      <c r="F171" s="64">
        <v>1870</v>
      </c>
      <c r="G171" s="62">
        <v>19</v>
      </c>
      <c r="H171" s="62">
        <v>19392</v>
      </c>
      <c r="I171" s="72" t="s">
        <v>237</v>
      </c>
      <c r="J171" s="72" t="s">
        <v>347</v>
      </c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7">
        <f t="shared" si="11"/>
        <v>0</v>
      </c>
      <c r="AQ171" s="68" t="str">
        <f t="shared" si="12"/>
        <v/>
      </c>
      <c r="AR171" s="68">
        <f>IFERROR(VLOOKUP(A171,Climatologia_TMAX!A:U,9+$E$2,FALSE),"")</f>
        <v>23.913520508865339</v>
      </c>
      <c r="AS171" s="68" t="str">
        <f t="shared" si="13"/>
        <v/>
      </c>
      <c r="AT171" s="74" t="str">
        <f t="shared" si="14"/>
        <v/>
      </c>
      <c r="AU171" s="74">
        <f t="array" ref="AU171">IFERROR(
  _xlfn.LET(
    _xlpm.mesTxt, INDEX({"ENERO","FEBRERO","MARZO","ABRIL","MAYO","JUNIO","JULIO","AGOSTO","SEPTIEMBRE","OCTUBRE","NOVIEMBRE","DICIEMBRE"}, E$2),
    _xlpm.colIni, MATCH(_xlpm.mesTxt, Maximos_TMAX!$1:$1, 0),
    _xlpm.fila, MATCH($A171, Maximos_TMAX!$A:$A, 0),
    _xlpm.val, INDEX(Maximos_TMAX!$A:$ZZ, _xlpm.fila, _xlpm.colIni),
    IF(_xlpm.val="", "", _xlpm.val)
  ),
"")</f>
        <v>28.7</v>
      </c>
      <c r="AV171" s="75">
        <f t="array" ref="AV17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41171</v>
      </c>
      <c r="AW171" s="69" t="str">
        <f t="shared" si="15"/>
        <v>NA</v>
      </c>
    </row>
    <row r="172" spans="1:49" ht="14.25" customHeight="1" x14ac:dyDescent="0.2">
      <c r="A172" s="64">
        <v>52025020</v>
      </c>
      <c r="B172" s="70" t="s">
        <v>348</v>
      </c>
      <c r="C172" s="70" t="s">
        <v>325</v>
      </c>
      <c r="D172" s="99">
        <v>-76.891666670000006</v>
      </c>
      <c r="E172" s="99">
        <v>1.753333333</v>
      </c>
      <c r="F172" s="64">
        <v>2300</v>
      </c>
      <c r="G172" s="62">
        <v>19</v>
      </c>
      <c r="H172" s="62">
        <v>19100</v>
      </c>
      <c r="I172" s="72" t="s">
        <v>237</v>
      </c>
      <c r="J172" s="72" t="s">
        <v>34</v>
      </c>
      <c r="K172" s="66">
        <v>25.6</v>
      </c>
      <c r="L172" s="66">
        <v>26.4</v>
      </c>
      <c r="M172" s="66">
        <v>23.6</v>
      </c>
      <c r="N172" s="66">
        <v>24.6</v>
      </c>
      <c r="O172" s="66">
        <v>22.4</v>
      </c>
      <c r="P172" s="66">
        <v>23.2</v>
      </c>
      <c r="Q172" s="66">
        <v>22.6</v>
      </c>
      <c r="R172" s="66">
        <v>23.4</v>
      </c>
      <c r="S172" s="66">
        <v>23.6</v>
      </c>
      <c r="T172" s="66">
        <v>25.6</v>
      </c>
      <c r="U172" s="66">
        <v>24.8</v>
      </c>
      <c r="V172" s="66">
        <v>25.8</v>
      </c>
      <c r="W172" s="66">
        <v>26</v>
      </c>
      <c r="X172" s="66">
        <v>24</v>
      </c>
      <c r="Y172" s="66">
        <v>24.6</v>
      </c>
      <c r="Z172" s="66">
        <v>24.4</v>
      </c>
      <c r="AA172" s="66">
        <v>23.6</v>
      </c>
      <c r="AB172" s="66">
        <v>24.4</v>
      </c>
      <c r="AC172" s="66">
        <v>23.6</v>
      </c>
      <c r="AD172" s="66">
        <v>27</v>
      </c>
      <c r="AE172" s="66">
        <v>26.6</v>
      </c>
      <c r="AF172" s="66">
        <v>24.4</v>
      </c>
      <c r="AG172" s="66">
        <v>25.8</v>
      </c>
      <c r="AH172" s="66">
        <v>24.2</v>
      </c>
      <c r="AI172" s="66">
        <v>24.8</v>
      </c>
      <c r="AJ172" s="66"/>
      <c r="AK172" s="66"/>
      <c r="AL172" s="66"/>
      <c r="AM172" s="66"/>
      <c r="AN172" s="66"/>
      <c r="AO172" s="66"/>
      <c r="AP172" s="67">
        <f t="shared" si="11"/>
        <v>25</v>
      </c>
      <c r="AQ172" s="68">
        <f t="shared" si="12"/>
        <v>24.599999999999994</v>
      </c>
      <c r="AR172" s="68">
        <f>IFERROR(VLOOKUP(A172,Climatologia_TMAX!A:U,9+$E$2,FALSE),"")</f>
        <v>21.815994501380949</v>
      </c>
      <c r="AS172" s="68">
        <f t="shared" si="13"/>
        <v>2.7840054986190452</v>
      </c>
      <c r="AT172" s="74">
        <f t="shared" si="14"/>
        <v>27</v>
      </c>
      <c r="AU172" s="74">
        <f t="array" ref="AU172">IFERROR(
  _xlfn.LET(
    _xlpm.mesTxt, INDEX({"ENERO","FEBRERO","MARZO","ABRIL","MAYO","JUNIO","JULIO","AGOSTO","SEPTIEMBRE","OCTUBRE","NOVIEMBRE","DICIEMBRE"}, E$2),
    _xlpm.colIni, MATCH(_xlpm.mesTxt, Maximos_TMAX!$1:$1, 0),
    _xlpm.fila, MATCH($A172, Maximos_TMAX!$A:$A, 0),
    _xlpm.val, INDEX(Maximos_TMAX!$A:$ZZ, _xlpm.fila, _xlpm.colIni),
    IF(_xlpm.val="", "", _xlpm.val)
  ),
"")</f>
        <v>28.4</v>
      </c>
      <c r="AV172" s="75">
        <f t="array" ref="AV17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28751</v>
      </c>
      <c r="AW172" s="69">
        <f t="shared" si="15"/>
        <v>-1.3999999999999986</v>
      </c>
    </row>
    <row r="173" spans="1:49" ht="14.25" customHeight="1" x14ac:dyDescent="0.2">
      <c r="A173" s="64">
        <v>47015040</v>
      </c>
      <c r="B173" s="70" t="s">
        <v>349</v>
      </c>
      <c r="C173" s="70" t="s">
        <v>325</v>
      </c>
      <c r="D173" s="99">
        <v>-76.960972220000002</v>
      </c>
      <c r="E173" s="99">
        <v>1.198277778</v>
      </c>
      <c r="F173" s="64">
        <v>2100</v>
      </c>
      <c r="G173" s="62">
        <v>86</v>
      </c>
      <c r="H173" s="62">
        <v>86219</v>
      </c>
      <c r="I173" s="72" t="s">
        <v>326</v>
      </c>
      <c r="J173" s="72" t="s">
        <v>350</v>
      </c>
      <c r="K173" s="66">
        <v>21.4</v>
      </c>
      <c r="L173" s="66">
        <v>18.399999999999999</v>
      </c>
      <c r="M173" s="66">
        <v>19.2</v>
      </c>
      <c r="N173" s="66">
        <v>21</v>
      </c>
      <c r="O173" s="66">
        <v>18.8</v>
      </c>
      <c r="P173" s="66">
        <v>19.8</v>
      </c>
      <c r="Q173" s="66">
        <v>19.399999999999999</v>
      </c>
      <c r="R173" s="66">
        <v>20.6</v>
      </c>
      <c r="S173" s="66">
        <v>21.6</v>
      </c>
      <c r="T173" s="66">
        <v>22.2</v>
      </c>
      <c r="U173" s="66">
        <v>19.600000000000001</v>
      </c>
      <c r="V173" s="66">
        <v>16.600000000000001</v>
      </c>
      <c r="W173" s="66">
        <v>22.6</v>
      </c>
      <c r="X173" s="66">
        <v>21</v>
      </c>
      <c r="Y173" s="66">
        <v>20.399999999999999</v>
      </c>
      <c r="Z173" s="66">
        <v>18.2</v>
      </c>
      <c r="AA173" s="66">
        <v>21.6</v>
      </c>
      <c r="AB173" s="66">
        <v>19</v>
      </c>
      <c r="AC173" s="66">
        <v>17.600000000000001</v>
      </c>
      <c r="AD173" s="66">
        <v>21.2</v>
      </c>
      <c r="AE173" s="66">
        <v>23.2</v>
      </c>
      <c r="AF173" s="66">
        <v>21.6</v>
      </c>
      <c r="AG173" s="66">
        <v>22.6</v>
      </c>
      <c r="AH173" s="66">
        <v>23.2</v>
      </c>
      <c r="AI173" s="66">
        <v>21</v>
      </c>
      <c r="AJ173" s="66"/>
      <c r="AK173" s="66"/>
      <c r="AL173" s="66"/>
      <c r="AM173" s="66"/>
      <c r="AN173" s="66"/>
      <c r="AO173" s="66"/>
      <c r="AP173" s="67">
        <f t="shared" si="11"/>
        <v>25</v>
      </c>
      <c r="AQ173" s="68">
        <f t="shared" si="12"/>
        <v>20.472000000000001</v>
      </c>
      <c r="AR173" s="68">
        <f>IFERROR(VLOOKUP(A173,Climatologia_TMAX!A:U,9+$E$2,FALSE),"")</f>
        <v>20.099785014899961</v>
      </c>
      <c r="AS173" s="68">
        <f t="shared" si="13"/>
        <v>0.37221498510004025</v>
      </c>
      <c r="AT173" s="74">
        <f t="shared" si="14"/>
        <v>23.2</v>
      </c>
      <c r="AU173" s="74">
        <f t="array" ref="AU173">IFERROR(
  _xlfn.LET(
    _xlpm.mesTxt, INDEX({"ENERO","FEBRERO","MARZO","ABRIL","MAYO","JUNIO","JULIO","AGOSTO","SEPTIEMBRE","OCTUBRE","NOVIEMBRE","DICIEMBRE"}, E$2),
    _xlpm.colIni, MATCH(_xlpm.mesTxt, Maximos_TMAX!$1:$1, 0),
    _xlpm.fila, MATCH($A173, Maximos_TMAX!$A:$A, 0),
    _xlpm.val, INDEX(Maximos_TMAX!$A:$ZZ, _xlpm.fila, _xlpm.colIni),
    IF(_xlpm.val="", "", _xlpm.val)
  ),
"")</f>
        <v>25.2</v>
      </c>
      <c r="AV173" s="75">
        <f t="array" ref="AV17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40450</v>
      </c>
      <c r="AW173" s="69">
        <f t="shared" si="15"/>
        <v>-2</v>
      </c>
    </row>
    <row r="174" spans="1:49" ht="14.25" customHeight="1" x14ac:dyDescent="0.2">
      <c r="A174" s="64">
        <v>47015080</v>
      </c>
      <c r="B174" s="70" t="s">
        <v>351</v>
      </c>
      <c r="C174" s="70" t="s">
        <v>325</v>
      </c>
      <c r="D174" s="99">
        <v>-77.303611110000006</v>
      </c>
      <c r="E174" s="99">
        <v>0.80491666699999997</v>
      </c>
      <c r="F174" s="64">
        <v>1776</v>
      </c>
      <c r="G174" s="62">
        <v>52</v>
      </c>
      <c r="H174" s="62">
        <v>52573</v>
      </c>
      <c r="I174" s="72" t="s">
        <v>82</v>
      </c>
      <c r="J174" s="72" t="s">
        <v>352</v>
      </c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  <c r="AP174" s="67">
        <f t="shared" si="11"/>
        <v>0</v>
      </c>
      <c r="AQ174" s="68" t="str">
        <f t="shared" si="12"/>
        <v/>
      </c>
      <c r="AR174" s="68">
        <f>IFERROR(VLOOKUP(A174,Climatologia_TMAX!A:U,9+$E$2,FALSE),"")</f>
        <v>21.399669768290462</v>
      </c>
      <c r="AS174" s="68" t="str">
        <f t="shared" si="13"/>
        <v/>
      </c>
      <c r="AT174" s="74" t="str">
        <f t="shared" si="14"/>
        <v/>
      </c>
      <c r="AU174" s="74">
        <f t="array" ref="AU174">IFERROR(
  _xlfn.LET(
    _xlpm.mesTxt, INDEX({"ENERO","FEBRERO","MARZO","ABRIL","MAYO","JUNIO","JULIO","AGOSTO","SEPTIEMBRE","OCTUBRE","NOVIEMBRE","DICIEMBRE"}, E$2),
    _xlpm.colIni, MATCH(_xlpm.mesTxt, Maximos_TMAX!$1:$1, 0),
    _xlpm.fila, MATCH($A174, Maximos_TMAX!$A:$A, 0),
    _xlpm.val, INDEX(Maximos_TMAX!$A:$ZZ, _xlpm.fila, _xlpm.colIni),
    IF(_xlpm.val="", "", _xlpm.val)
  ),
"")</f>
        <v>26.2</v>
      </c>
      <c r="AV174" s="75">
        <f t="array" ref="AV17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174" s="69" t="str">
        <f t="shared" si="15"/>
        <v>NA</v>
      </c>
    </row>
    <row r="175" spans="1:49" ht="14.25" customHeight="1" x14ac:dyDescent="0.2">
      <c r="A175" s="64">
        <v>52045010</v>
      </c>
      <c r="B175" s="70" t="s">
        <v>353</v>
      </c>
      <c r="C175" s="70" t="s">
        <v>325</v>
      </c>
      <c r="D175" s="99">
        <v>-77.303083330000007</v>
      </c>
      <c r="E175" s="99">
        <v>1.1982222220000001</v>
      </c>
      <c r="F175" s="64">
        <v>2710</v>
      </c>
      <c r="G175" s="62">
        <v>52</v>
      </c>
      <c r="H175" s="62">
        <v>52001</v>
      </c>
      <c r="I175" s="72" t="s">
        <v>82</v>
      </c>
      <c r="J175" s="72" t="s">
        <v>335</v>
      </c>
      <c r="K175" s="66">
        <v>22</v>
      </c>
      <c r="L175" s="66">
        <v>17.8</v>
      </c>
      <c r="M175" s="66">
        <v>17.600000000000001</v>
      </c>
      <c r="N175" s="66">
        <v>19.399999999999999</v>
      </c>
      <c r="O175" s="66">
        <v>17</v>
      </c>
      <c r="P175" s="66">
        <v>16.399999999999999</v>
      </c>
      <c r="Q175" s="66">
        <v>19.399999999999999</v>
      </c>
      <c r="R175" s="66">
        <v>19.5</v>
      </c>
      <c r="S175" s="66">
        <v>19.3</v>
      </c>
      <c r="T175" s="66">
        <v>21.2</v>
      </c>
      <c r="U175" s="109">
        <v>18</v>
      </c>
      <c r="V175" s="66">
        <v>20.399999999999999</v>
      </c>
      <c r="W175" s="66">
        <v>18.600000000000001</v>
      </c>
      <c r="X175" s="66">
        <v>17.8</v>
      </c>
      <c r="Y175" s="66">
        <v>18.399999999999999</v>
      </c>
      <c r="Z175" s="66">
        <v>19.2</v>
      </c>
      <c r="AA175" s="66">
        <v>19.2</v>
      </c>
      <c r="AB175" s="66">
        <v>18.2</v>
      </c>
      <c r="AC175" s="66">
        <v>19.2</v>
      </c>
      <c r="AD175" s="66">
        <v>19.399999999999999</v>
      </c>
      <c r="AE175" s="66">
        <v>20.8</v>
      </c>
      <c r="AF175" s="66">
        <v>18.2</v>
      </c>
      <c r="AG175" s="66">
        <v>22.2</v>
      </c>
      <c r="AH175" s="66">
        <v>23.4</v>
      </c>
      <c r="AI175" s="66">
        <v>19.600000000000001</v>
      </c>
      <c r="AJ175" s="66"/>
      <c r="AK175" s="66"/>
      <c r="AL175" s="66"/>
      <c r="AM175" s="66"/>
      <c r="AN175" s="66"/>
      <c r="AO175" s="66"/>
      <c r="AP175" s="67">
        <f t="shared" si="11"/>
        <v>25</v>
      </c>
      <c r="AQ175" s="68">
        <f t="shared" si="12"/>
        <v>19.287999999999997</v>
      </c>
      <c r="AR175" s="68">
        <f>IFERROR(VLOOKUP(A175,Climatologia_TMAX!A:U,9+$E$2,FALSE),"")</f>
        <v>17.642557374659329</v>
      </c>
      <c r="AS175" s="68">
        <f t="shared" si="13"/>
        <v>1.6454426253406673</v>
      </c>
      <c r="AT175" s="74">
        <f t="shared" si="14"/>
        <v>23.4</v>
      </c>
      <c r="AU175" s="74">
        <f t="array" ref="AU175">IFERROR(
  _xlfn.LET(
    _xlpm.mesTxt, INDEX({"ENERO","FEBRERO","MARZO","ABRIL","MAYO","JUNIO","JULIO","AGOSTO","SEPTIEMBRE","OCTUBRE","NOVIEMBRE","DICIEMBRE"}, E$2),
    _xlpm.colIni, MATCH(_xlpm.mesTxt, Maximos_TMAX!$1:$1, 0),
    _xlpm.fila, MATCH($A175, Maximos_TMAX!$A:$A, 0),
    _xlpm.val, INDEX(Maximos_TMAX!$A:$ZZ, _xlpm.fila, _xlpm.colIni),
    IF(_xlpm.val="", "", _xlpm.val)
  ),
"")</f>
        <v>23.8</v>
      </c>
      <c r="AV175" s="75">
        <f t="array" ref="AV17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40432</v>
      </c>
      <c r="AW175" s="69">
        <f t="shared" si="15"/>
        <v>-0.40000000000000213</v>
      </c>
    </row>
    <row r="176" spans="1:49" ht="14.25" customHeight="1" x14ac:dyDescent="0.2">
      <c r="A176" s="64">
        <v>52015010</v>
      </c>
      <c r="B176" s="70" t="s">
        <v>354</v>
      </c>
      <c r="C176" s="70" t="s">
        <v>325</v>
      </c>
      <c r="D176" s="99">
        <v>-76.611944440000002</v>
      </c>
      <c r="E176" s="99">
        <v>2.2497222219999999</v>
      </c>
      <c r="F176" s="64">
        <v>2450</v>
      </c>
      <c r="G176" s="62">
        <v>19</v>
      </c>
      <c r="H176" s="62">
        <v>19760</v>
      </c>
      <c r="I176" s="72" t="s">
        <v>237</v>
      </c>
      <c r="J176" s="72" t="s">
        <v>355</v>
      </c>
      <c r="K176" s="66">
        <v>22.4</v>
      </c>
      <c r="L176" s="66">
        <v>20.9</v>
      </c>
      <c r="M176" s="66">
        <v>19.600000000000001</v>
      </c>
      <c r="N176" s="66">
        <v>20.9</v>
      </c>
      <c r="O176" s="66">
        <v>20.5</v>
      </c>
      <c r="P176" s="66">
        <v>19.2</v>
      </c>
      <c r="Q176" s="66">
        <v>18.899999999999999</v>
      </c>
      <c r="R176" s="66">
        <v>20.5</v>
      </c>
      <c r="S176" s="66">
        <v>21.9</v>
      </c>
      <c r="T176" s="66">
        <v>22.5</v>
      </c>
      <c r="U176" s="109">
        <v>20.6</v>
      </c>
      <c r="V176" s="109">
        <v>21.9</v>
      </c>
      <c r="W176" s="66">
        <v>20.7</v>
      </c>
      <c r="X176" s="66">
        <v>21.2</v>
      </c>
      <c r="Y176" s="66">
        <v>21.4</v>
      </c>
      <c r="Z176" s="66">
        <v>19.899999999999999</v>
      </c>
      <c r="AA176" s="66">
        <v>21.8</v>
      </c>
      <c r="AB176" s="66">
        <v>20.399999999999999</v>
      </c>
      <c r="AC176" s="66">
        <v>21.5</v>
      </c>
      <c r="AD176" s="66">
        <v>21.3</v>
      </c>
      <c r="AE176" s="66">
        <v>23.9</v>
      </c>
      <c r="AF176" s="66">
        <v>19.2</v>
      </c>
      <c r="AG176" s="66">
        <v>21.7</v>
      </c>
      <c r="AH176" s="66">
        <v>18.8</v>
      </c>
      <c r="AI176" s="66">
        <v>18.3</v>
      </c>
      <c r="AJ176" s="66"/>
      <c r="AK176" s="66"/>
      <c r="AL176" s="66"/>
      <c r="AM176" s="66"/>
      <c r="AN176" s="66"/>
      <c r="AO176" s="66"/>
      <c r="AP176" s="67">
        <f t="shared" si="11"/>
        <v>25</v>
      </c>
      <c r="AQ176" s="68">
        <f t="shared" si="12"/>
        <v>20.795999999999996</v>
      </c>
      <c r="AR176" s="68">
        <f>IFERROR(VLOOKUP(A176,Climatologia_TMAX!A:U,9+$E$2,FALSE),"")</f>
        <v>19.335880952380951</v>
      </c>
      <c r="AS176" s="68">
        <f t="shared" si="13"/>
        <v>1.4601190476190453</v>
      </c>
      <c r="AT176" s="74">
        <f t="shared" si="14"/>
        <v>23.9</v>
      </c>
      <c r="AU176" s="74">
        <f t="array" ref="AU176">IFERROR(
  _xlfn.LET(
    _xlpm.mesTxt, INDEX({"ENERO","FEBRERO","MARZO","ABRIL","MAYO","JUNIO","JULIO","AGOSTO","SEPTIEMBRE","OCTUBRE","NOVIEMBRE","DICIEMBRE"}, E$2),
    _xlpm.colIni, MATCH(_xlpm.mesTxt, Maximos_TMAX!$1:$1, 0),
    _xlpm.fila, MATCH($A176, Maximos_TMAX!$A:$A, 0),
    _xlpm.val, INDEX(Maximos_TMAX!$A:$ZZ, _xlpm.fila, _xlpm.colIni),
    IF(_xlpm.val="", "", _xlpm.val)
  ),
"")</f>
        <v>23</v>
      </c>
      <c r="AV176" s="75">
        <f t="array" ref="AV17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42264</v>
      </c>
      <c r="AW176" s="69">
        <f t="shared" si="15"/>
        <v>0.89999999999999858</v>
      </c>
    </row>
    <row r="177" spans="1:49" ht="14.25" customHeight="1" x14ac:dyDescent="0.2">
      <c r="A177" s="64">
        <v>47045010</v>
      </c>
      <c r="B177" s="70" t="s">
        <v>356</v>
      </c>
      <c r="C177" s="70" t="s">
        <v>325</v>
      </c>
      <c r="D177" s="99">
        <v>-74.776277780000001</v>
      </c>
      <c r="E177" s="99">
        <v>-0.18061111099999999</v>
      </c>
      <c r="F177" s="64">
        <v>147</v>
      </c>
      <c r="G177" s="62">
        <v>86</v>
      </c>
      <c r="H177" s="62">
        <v>86573</v>
      </c>
      <c r="I177" s="72" t="s">
        <v>326</v>
      </c>
      <c r="J177" s="72" t="s">
        <v>357</v>
      </c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  <c r="AP177" s="67">
        <f t="shared" si="11"/>
        <v>0</v>
      </c>
      <c r="AQ177" s="68" t="str">
        <f t="shared" si="12"/>
        <v/>
      </c>
      <c r="AR177" s="68">
        <f>IFERROR(VLOOKUP(A177,Climatologia_TMAX!A:U,9+$E$2,FALSE),"")</f>
        <v>31.381677840285271</v>
      </c>
      <c r="AS177" s="68" t="str">
        <f t="shared" si="13"/>
        <v/>
      </c>
      <c r="AT177" s="74" t="str">
        <f t="shared" si="14"/>
        <v/>
      </c>
      <c r="AU177" s="74">
        <f t="array" ref="AU177">IFERROR(
  _xlfn.LET(
    _xlpm.mesTxt, INDEX({"ENERO","FEBRERO","MARZO","ABRIL","MAYO","JUNIO","JULIO","AGOSTO","SEPTIEMBRE","OCTUBRE","NOVIEMBRE","DICIEMBRE"}, E$2),
    _xlpm.colIni, MATCH(_xlpm.mesTxt, Maximos_TMAX!$1:$1, 0),
    _xlpm.fila, MATCH($A177, Maximos_TMAX!$A:$A, 0),
    _xlpm.val, INDEX(Maximos_TMAX!$A:$ZZ, _xlpm.fila, _xlpm.colIni),
    IF(_xlpm.val="", "", _xlpm.val)
  ),
"")</f>
        <v>36.6</v>
      </c>
      <c r="AV177" s="75">
        <f t="array" ref="AV17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35698</v>
      </c>
      <c r="AW177" s="69" t="str">
        <f t="shared" si="15"/>
        <v>NA</v>
      </c>
    </row>
    <row r="178" spans="1:49" ht="14.25" customHeight="1" x14ac:dyDescent="0.2">
      <c r="A178" s="64">
        <v>47035020</v>
      </c>
      <c r="B178" s="70" t="s">
        <v>358</v>
      </c>
      <c r="C178" s="70" t="s">
        <v>325</v>
      </c>
      <c r="D178" s="99">
        <v>-75.851111110000005</v>
      </c>
      <c r="E178" s="99">
        <v>0.132861111</v>
      </c>
      <c r="F178" s="64">
        <v>190</v>
      </c>
      <c r="G178" s="62">
        <v>86</v>
      </c>
      <c r="H178" s="62">
        <v>86573</v>
      </c>
      <c r="I178" s="72" t="s">
        <v>326</v>
      </c>
      <c r="J178" s="72" t="s">
        <v>357</v>
      </c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7">
        <f t="shared" si="11"/>
        <v>0</v>
      </c>
      <c r="AQ178" s="68" t="str">
        <f t="shared" si="12"/>
        <v/>
      </c>
      <c r="AR178" s="68">
        <f>IFERROR(VLOOKUP(A178,Climatologia_TMAX!A:U,9+$E$2,FALSE),"")</f>
        <v>30.8511083860088</v>
      </c>
      <c r="AS178" s="68" t="str">
        <f t="shared" si="13"/>
        <v/>
      </c>
      <c r="AT178" s="74" t="str">
        <f t="shared" si="14"/>
        <v/>
      </c>
      <c r="AU178" s="74">
        <f t="array" ref="AU178">IFERROR(
  _xlfn.LET(
    _xlpm.mesTxt, INDEX({"ENERO","FEBRERO","MARZO","ABRIL","MAYO","JUNIO","JULIO","AGOSTO","SEPTIEMBRE","OCTUBRE","NOVIEMBRE","DICIEMBRE"}, E$2),
    _xlpm.colIni, MATCH(_xlpm.mesTxt, Maximos_TMAX!$1:$1, 0),
    _xlpm.fila, MATCH($A178, Maximos_TMAX!$A:$A, 0),
    _xlpm.val, INDEX(Maximos_TMAX!$A:$ZZ, _xlpm.fila, _xlpm.colIni),
    IF(_xlpm.val="", "", _xlpm.val)
  ),
"")</f>
        <v>35.200000000000003</v>
      </c>
      <c r="AV178" s="75">
        <f t="array" ref="AV17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35682</v>
      </c>
      <c r="AW178" s="69" t="str">
        <f t="shared" si="15"/>
        <v>NA</v>
      </c>
    </row>
    <row r="179" spans="1:49" ht="14.25" customHeight="1" x14ac:dyDescent="0.2">
      <c r="A179" s="64">
        <v>47015070</v>
      </c>
      <c r="B179" s="70" t="s">
        <v>359</v>
      </c>
      <c r="C179" s="70" t="s">
        <v>325</v>
      </c>
      <c r="D179" s="99">
        <v>-76.570444440000003</v>
      </c>
      <c r="E179" s="99">
        <v>0.83897222199999999</v>
      </c>
      <c r="F179" s="64">
        <v>362</v>
      </c>
      <c r="G179" s="62">
        <v>86</v>
      </c>
      <c r="H179" s="62">
        <v>86885</v>
      </c>
      <c r="I179" s="72" t="s">
        <v>326</v>
      </c>
      <c r="J179" s="72" t="s">
        <v>360</v>
      </c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66"/>
      <c r="AO179" s="66"/>
      <c r="AP179" s="67">
        <f t="shared" si="11"/>
        <v>0</v>
      </c>
      <c r="AQ179" s="68" t="str">
        <f t="shared" si="12"/>
        <v/>
      </c>
      <c r="AR179" s="68" t="str">
        <f>IFERROR(VLOOKUP(A179,Climatologia_TMAX!A:U,9+$E$2,FALSE),"")</f>
        <v/>
      </c>
      <c r="AS179" s="68" t="str">
        <f t="shared" si="13"/>
        <v/>
      </c>
      <c r="AT179" s="74" t="str">
        <f t="shared" si="14"/>
        <v/>
      </c>
      <c r="AU179" s="74">
        <f t="array" ref="AU179">IFERROR(
  _xlfn.LET(
    _xlpm.mesTxt, INDEX({"ENERO","FEBRERO","MARZO","ABRIL","MAYO","JUNIO","JULIO","AGOSTO","SEPTIEMBRE","OCTUBRE","NOVIEMBRE","DICIEMBRE"}, E$2),
    _xlpm.colIni, MATCH(_xlpm.mesTxt, Maximos_TMAX!$1:$1, 0),
    _xlpm.fila, MATCH($A179, Maximos_TMAX!$A:$A, 0),
    _xlpm.val, INDEX(Maximos_TMAX!$A:$ZZ, _xlpm.fila, _xlpm.colIni),
    IF(_xlpm.val="", "", _xlpm.val)
  ),
"")</f>
        <v>35.1</v>
      </c>
      <c r="AV179" s="75">
        <f t="array" ref="AV17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MATCH($A179,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34969</v>
      </c>
      <c r="AW179" s="69" t="str">
        <f t="shared" si="15"/>
        <v>NA</v>
      </c>
    </row>
    <row r="180" spans="1:49" ht="14.25" customHeight="1" x14ac:dyDescent="0.2">
      <c r="A180" s="64">
        <v>52045030</v>
      </c>
      <c r="B180" s="70" t="s">
        <v>361</v>
      </c>
      <c r="C180" s="70" t="s">
        <v>325</v>
      </c>
      <c r="D180" s="99">
        <v>-77.032611110000005</v>
      </c>
      <c r="E180" s="99">
        <v>1.5387222220000001</v>
      </c>
      <c r="F180" s="64">
        <v>2190</v>
      </c>
      <c r="G180" s="62">
        <v>52</v>
      </c>
      <c r="H180" s="62">
        <v>52685</v>
      </c>
      <c r="I180" s="72" t="s">
        <v>82</v>
      </c>
      <c r="J180" s="72" t="s">
        <v>361</v>
      </c>
      <c r="K180" s="66">
        <v>27.6</v>
      </c>
      <c r="L180" s="66">
        <v>26</v>
      </c>
      <c r="M180" s="66">
        <v>24</v>
      </c>
      <c r="N180" s="66">
        <v>26.4</v>
      </c>
      <c r="O180" s="66">
        <v>25.4</v>
      </c>
      <c r="P180" s="66">
        <v>24.4</v>
      </c>
      <c r="Q180" s="66">
        <v>23</v>
      </c>
      <c r="R180" s="66">
        <v>27.4</v>
      </c>
      <c r="S180" s="66">
        <v>26</v>
      </c>
      <c r="T180" s="66">
        <v>27.2</v>
      </c>
      <c r="U180" s="109">
        <v>24.8</v>
      </c>
      <c r="V180" s="66">
        <v>27.2</v>
      </c>
      <c r="W180" s="66">
        <v>26.4</v>
      </c>
      <c r="X180" s="66">
        <v>26.4</v>
      </c>
      <c r="Y180" s="66">
        <v>25.4</v>
      </c>
      <c r="Z180" s="66">
        <v>24.4</v>
      </c>
      <c r="AA180" s="66">
        <v>27.2</v>
      </c>
      <c r="AB180" s="66">
        <v>24.6</v>
      </c>
      <c r="AC180" s="66">
        <v>24.2</v>
      </c>
      <c r="AD180" s="66">
        <v>25.6</v>
      </c>
      <c r="AE180" s="66">
        <v>28</v>
      </c>
      <c r="AF180" s="66">
        <v>24.6</v>
      </c>
      <c r="AG180" s="66">
        <v>27.4</v>
      </c>
      <c r="AH180" s="66">
        <v>26.4</v>
      </c>
      <c r="AI180" s="66">
        <v>25.4</v>
      </c>
      <c r="AJ180" s="66"/>
      <c r="AK180" s="66"/>
      <c r="AL180" s="66"/>
      <c r="AM180" s="66"/>
      <c r="AN180" s="66"/>
      <c r="AO180" s="66"/>
      <c r="AP180" s="67">
        <f t="shared" si="11"/>
        <v>25</v>
      </c>
      <c r="AQ180" s="68">
        <f t="shared" si="12"/>
        <v>25.815999999999995</v>
      </c>
      <c r="AR180" s="68">
        <f>IFERROR(VLOOKUP(A180,Climatologia_TMAX!A:U,9+$E$2,FALSE),"")</f>
        <v>22.8164890530925</v>
      </c>
      <c r="AS180" s="68">
        <f t="shared" si="13"/>
        <v>2.9995109469074954</v>
      </c>
      <c r="AT180" s="74">
        <f t="shared" si="14"/>
        <v>28</v>
      </c>
      <c r="AU180" s="74">
        <f t="array" ref="AU180">IFERROR(
  _xlfn.LET(
    _xlpm.mesTxt, INDEX({"ENERO","FEBRERO","MARZO","ABRIL","MAYO","JUNIO","JULIO","AGOSTO","SEPTIEMBRE","OCTUBRE","NOVIEMBRE","DICIEMBRE"}, E$2),
    _xlpm.colIni, MATCH(_xlpm.mesTxt, Maximos_TMAX!$1:$1, 0),
    _xlpm.fila, MATCH($A180, Maximos_TMAX!$A:$A, 0),
    _xlpm.val, INDEX(Maximos_TMAX!$A:$ZZ, _xlpm.fila, _xlpm.colIni),
    IF(_xlpm.val="", "", _xlpm.val)
  ),
"")</f>
        <v>28.8</v>
      </c>
      <c r="AV180" s="75">
        <f t="array" ref="AV18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180" s="69">
        <f t="shared" si="15"/>
        <v>-0.80000000000000071</v>
      </c>
    </row>
    <row r="181" spans="1:49" ht="14.25" customHeight="1" x14ac:dyDescent="0.2">
      <c r="A181" s="64">
        <v>52055090</v>
      </c>
      <c r="B181" s="70" t="s">
        <v>362</v>
      </c>
      <c r="C181" s="70" t="s">
        <v>325</v>
      </c>
      <c r="D181" s="99">
        <v>-77.389361109999996</v>
      </c>
      <c r="E181" s="99">
        <v>1.107583333</v>
      </c>
      <c r="F181" s="64">
        <v>2800</v>
      </c>
      <c r="G181" s="62">
        <v>52</v>
      </c>
      <c r="H181" s="62">
        <v>52788</v>
      </c>
      <c r="I181" s="72" t="s">
        <v>82</v>
      </c>
      <c r="J181" s="72" t="s">
        <v>363</v>
      </c>
      <c r="K181" s="66">
        <v>22</v>
      </c>
      <c r="L181" s="66">
        <v>20</v>
      </c>
      <c r="M181" s="66">
        <v>18.899999999999999</v>
      </c>
      <c r="N181" s="66"/>
      <c r="O181" s="66"/>
      <c r="P181" s="66">
        <v>19.899999999999999</v>
      </c>
      <c r="Q181" s="66">
        <v>18.100000000000001</v>
      </c>
      <c r="R181" s="66">
        <v>18.2</v>
      </c>
      <c r="S181" s="66">
        <v>19.899999999999999</v>
      </c>
      <c r="T181" s="66">
        <v>21</v>
      </c>
      <c r="U181" s="109">
        <v>19</v>
      </c>
      <c r="V181" s="66">
        <v>20.399999999999999</v>
      </c>
      <c r="W181" s="66">
        <v>20</v>
      </c>
      <c r="X181" s="66">
        <v>19.399999999999999</v>
      </c>
      <c r="Y181" s="66">
        <v>19.2</v>
      </c>
      <c r="Z181" s="66">
        <v>18</v>
      </c>
      <c r="AA181" s="66">
        <v>17.2</v>
      </c>
      <c r="AB181" s="66">
        <v>19</v>
      </c>
      <c r="AC181" s="66">
        <v>19.100000000000001</v>
      </c>
      <c r="AD181" s="66">
        <v>20</v>
      </c>
      <c r="AE181" s="66">
        <v>21.2</v>
      </c>
      <c r="AF181" s="66">
        <v>20</v>
      </c>
      <c r="AG181" s="66">
        <v>22.4</v>
      </c>
      <c r="AH181" s="66">
        <v>22</v>
      </c>
      <c r="AI181" s="66">
        <v>21</v>
      </c>
      <c r="AJ181" s="66"/>
      <c r="AK181" s="66"/>
      <c r="AL181" s="66"/>
      <c r="AM181" s="66"/>
      <c r="AN181" s="66"/>
      <c r="AO181" s="66"/>
      <c r="AP181" s="67">
        <f t="shared" si="11"/>
        <v>23</v>
      </c>
      <c r="AQ181" s="68">
        <f t="shared" si="12"/>
        <v>19.821739130434782</v>
      </c>
      <c r="AR181" s="68">
        <f>IFERROR(VLOOKUP(A181,Climatologia_TMAX!A:U,9+$E$2,FALSE),"")</f>
        <v>18.29491428068123</v>
      </c>
      <c r="AS181" s="68">
        <f t="shared" si="13"/>
        <v>1.5268248497535524</v>
      </c>
      <c r="AT181" s="74">
        <f t="shared" si="14"/>
        <v>22.4</v>
      </c>
      <c r="AU181" s="74">
        <f t="array" ref="AU181">IFERROR(
  _xlfn.LET(
    _xlpm.mesTxt, INDEX({"ENERO","FEBRERO","MARZO","ABRIL","MAYO","JUNIO","JULIO","AGOSTO","SEPTIEMBRE","OCTUBRE","NOVIEMBRE","DICIEMBRE"}, E$2),
    _xlpm.colIni, MATCH(_xlpm.mesTxt, Maximos_TMAX!$1:$1, 0),
    _xlpm.fila, MATCH($A181, Maximos_TMAX!$A:$A, 0),
    _xlpm.val, INDEX(Maximos_TMAX!$A:$ZZ, _xlpm.fila, _xlpm.colIni),
    IF(_xlpm.val="", "", _xlpm.val)
  ),
"")</f>
        <v>24.8</v>
      </c>
      <c r="AV181" s="75">
        <f t="array" ref="AV18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35312</v>
      </c>
      <c r="AW181" s="69">
        <f t="shared" si="15"/>
        <v>-2.4000000000000021</v>
      </c>
    </row>
    <row r="182" spans="1:49" ht="14.25" customHeight="1" x14ac:dyDescent="0.2">
      <c r="A182" s="64">
        <v>52045040</v>
      </c>
      <c r="B182" s="70" t="s">
        <v>364</v>
      </c>
      <c r="C182" s="70" t="s">
        <v>325</v>
      </c>
      <c r="D182" s="99">
        <v>-77.267499999999998</v>
      </c>
      <c r="E182" s="99">
        <v>1.5491666669999999</v>
      </c>
      <c r="F182" s="64">
        <v>1875</v>
      </c>
      <c r="G182" s="62">
        <v>52</v>
      </c>
      <c r="H182" s="62">
        <v>52786</v>
      </c>
      <c r="I182" s="72" t="s">
        <v>82</v>
      </c>
      <c r="J182" s="72" t="s">
        <v>364</v>
      </c>
      <c r="K182" s="66">
        <v>30.2</v>
      </c>
      <c r="L182" s="66">
        <v>25.4</v>
      </c>
      <c r="M182" s="66">
        <v>28.4</v>
      </c>
      <c r="N182" s="66">
        <v>29.6</v>
      </c>
      <c r="O182" s="66">
        <v>28.4</v>
      </c>
      <c r="P182" s="66">
        <v>28</v>
      </c>
      <c r="Q182" s="66">
        <v>25.8</v>
      </c>
      <c r="R182" s="66">
        <v>27</v>
      </c>
      <c r="S182" s="66">
        <v>30</v>
      </c>
      <c r="T182" s="66">
        <v>28</v>
      </c>
      <c r="U182" s="66">
        <v>26.8</v>
      </c>
      <c r="V182" s="66">
        <v>29</v>
      </c>
      <c r="W182" s="66">
        <v>29.4</v>
      </c>
      <c r="X182" s="66">
        <v>28.2</v>
      </c>
      <c r="Y182" s="66">
        <v>29</v>
      </c>
      <c r="Z182" s="66">
        <v>29.2</v>
      </c>
      <c r="AA182" s="66">
        <v>29.6</v>
      </c>
      <c r="AB182" s="66">
        <v>28.8</v>
      </c>
      <c r="AC182" s="66">
        <v>26.6</v>
      </c>
      <c r="AD182" s="66">
        <v>25.4</v>
      </c>
      <c r="AE182" s="66">
        <v>27</v>
      </c>
      <c r="AF182" s="66">
        <v>26.8</v>
      </c>
      <c r="AG182" s="66">
        <v>27</v>
      </c>
      <c r="AH182" s="66">
        <v>21.6</v>
      </c>
      <c r="AI182" s="66">
        <v>24</v>
      </c>
      <c r="AJ182" s="66"/>
      <c r="AK182" s="66"/>
      <c r="AL182" s="66"/>
      <c r="AM182" s="66"/>
      <c r="AN182" s="66"/>
      <c r="AO182" s="66"/>
      <c r="AP182" s="67">
        <f t="shared" si="11"/>
        <v>25</v>
      </c>
      <c r="AQ182" s="68">
        <f t="shared" si="12"/>
        <v>27.567999999999998</v>
      </c>
      <c r="AR182" s="68">
        <f>IFERROR(VLOOKUP(A182,Climatologia_TMAX!A:U,9+$E$2,FALSE),"")</f>
        <v>24.92273106468112</v>
      </c>
      <c r="AS182" s="68">
        <f t="shared" si="13"/>
        <v>2.6452689353188781</v>
      </c>
      <c r="AT182" s="74">
        <f t="shared" si="14"/>
        <v>30.2</v>
      </c>
      <c r="AU182" s="74">
        <f t="array" ref="AU182">IFERROR(
  _xlfn.LET(
    _xlpm.mesTxt, INDEX({"ENERO","FEBRERO","MARZO","ABRIL","MAYO","JUNIO","JULIO","AGOSTO","SEPTIEMBRE","OCTUBRE","NOVIEMBRE","DICIEMBRE"}, E$2),
    _xlpm.colIni, MATCH(_xlpm.mesTxt, Maximos_TMAX!$1:$1, 0),
    _xlpm.fila, MATCH($A182, Maximos_TMAX!$A:$A, 0),
    _xlpm.val, INDEX(Maximos_TMAX!$A:$ZZ, _xlpm.fila, _xlpm.colIni),
    IF(_xlpm.val="", "", _xlpm.val)
  ),
"")</f>
        <v>30.6</v>
      </c>
      <c r="AV182" s="75">
        <f t="array" ref="AV18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45553</v>
      </c>
      <c r="AW182" s="69">
        <f t="shared" si="15"/>
        <v>-0.40000000000000213</v>
      </c>
    </row>
    <row r="183" spans="1:49" ht="14.25" customHeight="1" x14ac:dyDescent="0.2">
      <c r="A183" s="64">
        <v>52055060</v>
      </c>
      <c r="B183" s="108" t="s">
        <v>365</v>
      </c>
      <c r="C183" s="70" t="s">
        <v>325</v>
      </c>
      <c r="D183" s="99">
        <v>-77.583055560000005</v>
      </c>
      <c r="E183" s="99">
        <v>1.3735555559999999</v>
      </c>
      <c r="F183" s="64">
        <v>1500</v>
      </c>
      <c r="G183" s="62">
        <v>52</v>
      </c>
      <c r="H183" s="62">
        <v>52678</v>
      </c>
      <c r="I183" s="72" t="s">
        <v>82</v>
      </c>
      <c r="J183" s="72" t="s">
        <v>366</v>
      </c>
      <c r="K183" s="66">
        <v>31.2</v>
      </c>
      <c r="L183" s="66">
        <v>30.4</v>
      </c>
      <c r="M183" s="66">
        <v>29.6</v>
      </c>
      <c r="N183" s="66">
        <v>31.6</v>
      </c>
      <c r="O183" s="66">
        <v>28.8</v>
      </c>
      <c r="P183" s="66">
        <v>31.8</v>
      </c>
      <c r="Q183" s="66">
        <v>29.8</v>
      </c>
      <c r="R183" s="66">
        <v>32</v>
      </c>
      <c r="S183" s="66">
        <v>31.8</v>
      </c>
      <c r="T183" s="66">
        <v>32</v>
      </c>
      <c r="U183" s="66">
        <v>29.2</v>
      </c>
      <c r="V183" s="66">
        <v>33.200000000000003</v>
      </c>
      <c r="W183" s="66">
        <v>31.8</v>
      </c>
      <c r="X183" s="66">
        <v>29.6</v>
      </c>
      <c r="Y183" s="66">
        <v>31.4</v>
      </c>
      <c r="Z183" s="66">
        <v>29.2</v>
      </c>
      <c r="AA183" s="66">
        <v>31.8</v>
      </c>
      <c r="AB183" s="66">
        <v>30.4</v>
      </c>
      <c r="AC183" s="109">
        <v>28.8</v>
      </c>
      <c r="AD183" s="66">
        <v>30</v>
      </c>
      <c r="AE183" s="66">
        <v>31.2</v>
      </c>
      <c r="AF183" s="66">
        <v>30.4</v>
      </c>
      <c r="AG183" s="66">
        <v>31.2</v>
      </c>
      <c r="AH183" s="66">
        <v>27.6</v>
      </c>
      <c r="AI183" s="66">
        <v>28.4</v>
      </c>
      <c r="AJ183" s="66"/>
      <c r="AK183" s="66"/>
      <c r="AL183" s="66"/>
      <c r="AM183" s="66"/>
      <c r="AN183" s="66"/>
      <c r="AO183" s="66"/>
      <c r="AP183" s="67">
        <f t="shared" si="11"/>
        <v>25</v>
      </c>
      <c r="AQ183" s="68">
        <f t="shared" si="12"/>
        <v>30.527999999999999</v>
      </c>
      <c r="AR183" s="68">
        <f>IFERROR(VLOOKUP(A183,Climatologia_TMAX!A:U,9+$E$2,FALSE),"")</f>
        <v>27.352242768241581</v>
      </c>
      <c r="AS183" s="68">
        <f t="shared" si="13"/>
        <v>3.1757572317584177</v>
      </c>
      <c r="AT183" s="74">
        <f t="shared" si="14"/>
        <v>33.200000000000003</v>
      </c>
      <c r="AU183" s="74">
        <f t="array" ref="AU183">IFERROR(
  _xlfn.LET(
    _xlpm.mesTxt, INDEX({"ENERO","FEBRERO","MARZO","ABRIL","MAYO","JUNIO","JULIO","AGOSTO","SEPTIEMBRE","OCTUBRE","NOVIEMBRE","DICIEMBRE"}, E$2),
    _xlpm.colIni, MATCH(_xlpm.mesTxt, Maximos_TMAX!$1:$1, 0),
    _xlpm.fila, MATCH($A183, Maximos_TMAX!$A:$A, 0),
    _xlpm.val, INDEX(Maximos_TMAX!$A:$ZZ, _xlpm.fila, _xlpm.colIni),
    IF(_xlpm.val="", "", _xlpm.val)
  ),
"")</f>
        <v>32.4</v>
      </c>
      <c r="AV183" s="75">
        <f t="array" ref="AV18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42259</v>
      </c>
      <c r="AW183" s="69">
        <f t="shared" si="15"/>
        <v>0.80000000000000426</v>
      </c>
    </row>
    <row r="184" spans="1:49" ht="14.25" customHeight="1" x14ac:dyDescent="0.2">
      <c r="A184" s="64">
        <v>44015030</v>
      </c>
      <c r="B184" s="70" t="s">
        <v>367</v>
      </c>
      <c r="C184" s="70" t="s">
        <v>325</v>
      </c>
      <c r="D184" s="99">
        <v>-76.668750000000003</v>
      </c>
      <c r="E184" s="99">
        <v>1.900416667</v>
      </c>
      <c r="F184" s="64">
        <v>2900</v>
      </c>
      <c r="G184" s="62">
        <v>19</v>
      </c>
      <c r="H184" s="62">
        <v>19693</v>
      </c>
      <c r="I184" s="72" t="s">
        <v>237</v>
      </c>
      <c r="J184" s="72" t="s">
        <v>368</v>
      </c>
      <c r="K184" s="66">
        <v>17.8</v>
      </c>
      <c r="L184" s="66">
        <v>16.8</v>
      </c>
      <c r="M184" s="66">
        <v>14.8</v>
      </c>
      <c r="N184" s="66">
        <v>17.600000000000001</v>
      </c>
      <c r="O184" s="66">
        <v>16.600000000000001</v>
      </c>
      <c r="P184" s="66">
        <v>15.8</v>
      </c>
      <c r="Q184" s="66">
        <v>13.8</v>
      </c>
      <c r="R184" s="66">
        <v>16.399999999999999</v>
      </c>
      <c r="S184" s="66">
        <v>15.6</v>
      </c>
      <c r="T184" s="66">
        <v>18.8</v>
      </c>
      <c r="U184" s="109">
        <v>17.2</v>
      </c>
      <c r="V184" s="66">
        <v>17.8</v>
      </c>
      <c r="W184" s="66">
        <v>17.600000000000001</v>
      </c>
      <c r="X184" s="66">
        <v>17.399999999999999</v>
      </c>
      <c r="Y184" s="66">
        <v>17</v>
      </c>
      <c r="Z184" s="66">
        <v>15.8</v>
      </c>
      <c r="AA184" s="66">
        <v>17.8</v>
      </c>
      <c r="AB184" s="66">
        <v>17.2</v>
      </c>
      <c r="AC184" s="66">
        <v>17.399999999999999</v>
      </c>
      <c r="AD184" s="66">
        <v>15.6</v>
      </c>
      <c r="AE184" s="66">
        <v>18.2</v>
      </c>
      <c r="AF184" s="66">
        <v>17</v>
      </c>
      <c r="AG184" s="66">
        <v>18.600000000000001</v>
      </c>
      <c r="AH184" s="66">
        <v>18.399999999999999</v>
      </c>
      <c r="AI184" s="66">
        <v>17.2</v>
      </c>
      <c r="AJ184" s="66"/>
      <c r="AK184" s="66"/>
      <c r="AL184" s="66"/>
      <c r="AM184" s="66"/>
      <c r="AN184" s="66"/>
      <c r="AO184" s="66"/>
      <c r="AP184" s="67">
        <f t="shared" si="11"/>
        <v>25</v>
      </c>
      <c r="AQ184" s="68">
        <f t="shared" si="12"/>
        <v>16.968</v>
      </c>
      <c r="AR184" s="68">
        <f>IFERROR(VLOOKUP(A184,Climatologia_TMAX!A:U,9+$E$2,FALSE),"")</f>
        <v>15.3996091954023</v>
      </c>
      <c r="AS184" s="68">
        <f t="shared" si="13"/>
        <v>1.5683908045976995</v>
      </c>
      <c r="AT184" s="74">
        <f t="shared" si="14"/>
        <v>18.8</v>
      </c>
      <c r="AU184" s="74">
        <f t="array" ref="AU184">IFERROR(
  _xlfn.LET(
    _xlpm.mesTxt, INDEX({"ENERO","FEBRERO","MARZO","ABRIL","MAYO","JUNIO","JULIO","AGOSTO","SEPTIEMBRE","OCTUBRE","NOVIEMBRE","DICIEMBRE"}, E$2),
    _xlpm.colIni, MATCH(_xlpm.mesTxt, Maximos_TMAX!$1:$1, 0),
    _xlpm.fila, MATCH($A184, Maximos_TMAX!$A:$A, 0),
    _xlpm.val, INDEX(Maximos_TMAX!$A:$ZZ, _xlpm.fila, _xlpm.colIni),
    IF(_xlpm.val="", "", _xlpm.val)
  ),
"")</f>
        <v>23.6</v>
      </c>
      <c r="AV184" s="75">
        <f t="array" ref="AV18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38620</v>
      </c>
      <c r="AW184" s="69">
        <f t="shared" si="15"/>
        <v>-4.8000000000000007</v>
      </c>
    </row>
    <row r="185" spans="1:49" ht="14.25" customHeight="1" x14ac:dyDescent="0.2">
      <c r="A185" s="64">
        <v>16055040</v>
      </c>
      <c r="B185" s="70" t="s">
        <v>369</v>
      </c>
      <c r="C185" s="70" t="s">
        <v>370</v>
      </c>
      <c r="D185" s="99">
        <v>-73.223055560000006</v>
      </c>
      <c r="E185" s="99">
        <v>8.0872222219999994</v>
      </c>
      <c r="F185" s="64">
        <v>1430</v>
      </c>
      <c r="G185" s="62">
        <v>54</v>
      </c>
      <c r="H185" s="62">
        <v>54003</v>
      </c>
      <c r="I185" s="72" t="s">
        <v>371</v>
      </c>
      <c r="J185" s="72" t="s">
        <v>372</v>
      </c>
      <c r="K185" s="66">
        <v>29</v>
      </c>
      <c r="L185" s="66">
        <v>29</v>
      </c>
      <c r="M185" s="66">
        <v>29.6</v>
      </c>
      <c r="N185" s="66">
        <v>30.4</v>
      </c>
      <c r="O185" s="66">
        <v>31.2</v>
      </c>
      <c r="P185" s="66">
        <v>30</v>
      </c>
      <c r="Q185" s="66">
        <v>31.4</v>
      </c>
      <c r="R185" s="66">
        <v>31.8</v>
      </c>
      <c r="S185" s="66">
        <v>32</v>
      </c>
      <c r="T185" s="66">
        <v>32</v>
      </c>
      <c r="U185" s="66">
        <v>32.6</v>
      </c>
      <c r="V185" s="66">
        <v>25.4</v>
      </c>
      <c r="W185" s="66">
        <v>31.8</v>
      </c>
      <c r="X185" s="66">
        <v>33.799999999999997</v>
      </c>
      <c r="Y185" s="66">
        <v>33.4</v>
      </c>
      <c r="Z185" s="66">
        <v>32.6</v>
      </c>
      <c r="AA185" s="66">
        <v>33.4</v>
      </c>
      <c r="AB185" s="66">
        <v>33.4</v>
      </c>
      <c r="AC185" s="66">
        <v>29</v>
      </c>
      <c r="AD185" s="66">
        <v>32.4</v>
      </c>
      <c r="AE185" s="66">
        <v>29</v>
      </c>
      <c r="AF185" s="66">
        <v>31</v>
      </c>
      <c r="AG185" s="66">
        <v>31.4</v>
      </c>
      <c r="AH185" s="66">
        <v>30.8</v>
      </c>
      <c r="AI185" s="66">
        <v>31</v>
      </c>
      <c r="AJ185" s="66"/>
      <c r="AK185" s="66"/>
      <c r="AL185" s="66"/>
      <c r="AM185" s="66"/>
      <c r="AN185" s="66"/>
      <c r="AO185" s="66"/>
      <c r="AP185" s="67">
        <f t="shared" si="11"/>
        <v>25</v>
      </c>
      <c r="AQ185" s="68">
        <f t="shared" si="12"/>
        <v>31.095999999999993</v>
      </c>
      <c r="AR185" s="68">
        <f>IFERROR(VLOOKUP(A185,Climatologia_TMAX!A:U,9+$E$2,FALSE),"")</f>
        <v>27.69362790770483</v>
      </c>
      <c r="AS185" s="68">
        <f t="shared" si="13"/>
        <v>3.4023720922951632</v>
      </c>
      <c r="AT185" s="74">
        <f t="shared" si="14"/>
        <v>33.799999999999997</v>
      </c>
      <c r="AU185" s="74">
        <f t="array" ref="AU185">IFERROR(
  _xlfn.LET(
    _xlpm.mesTxt, INDEX({"ENERO","FEBRERO","MARZO","ABRIL","MAYO","JUNIO","JULIO","AGOSTO","SEPTIEMBRE","OCTUBRE","NOVIEMBRE","DICIEMBRE"}, E$2),
    _xlpm.colIni, MATCH(_xlpm.mesTxt, Maximos_TMAX!$1:$1, 0),
    _xlpm.fila, MATCH($A185, Maximos_TMAX!$A:$A, 0),
    _xlpm.val, INDEX(Maximos_TMAX!$A:$ZZ, _xlpm.fila, _xlpm.colIni),
    IF(_xlpm.val="", "", _xlpm.val)
  ),
"")</f>
        <v>32</v>
      </c>
      <c r="AV185" s="75">
        <f t="array" ref="AV18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42256</v>
      </c>
      <c r="AW185" s="69">
        <f t="shared" si="15"/>
        <v>1.7999999999999972</v>
      </c>
    </row>
    <row r="186" spans="1:49" ht="14.25" customHeight="1" x14ac:dyDescent="0.2">
      <c r="A186" s="64">
        <v>16055010</v>
      </c>
      <c r="B186" s="70" t="s">
        <v>373</v>
      </c>
      <c r="C186" s="70" t="s">
        <v>370</v>
      </c>
      <c r="D186" s="99">
        <v>-73.357500000000002</v>
      </c>
      <c r="E186" s="99">
        <v>8.3152777780000005</v>
      </c>
      <c r="F186" s="64">
        <v>1435</v>
      </c>
      <c r="G186" s="62">
        <v>54</v>
      </c>
      <c r="H186" s="62">
        <v>54498</v>
      </c>
      <c r="I186" s="72" t="s">
        <v>371</v>
      </c>
      <c r="J186" s="72" t="s">
        <v>374</v>
      </c>
      <c r="K186" s="66">
        <v>29.2</v>
      </c>
      <c r="L186" s="66">
        <v>28.4</v>
      </c>
      <c r="M186" s="66">
        <v>29.2</v>
      </c>
      <c r="N186" s="66">
        <v>29.4</v>
      </c>
      <c r="O186" s="66">
        <v>29.4</v>
      </c>
      <c r="P186" s="66">
        <v>30.8</v>
      </c>
      <c r="Q186" s="66">
        <v>32.200000000000003</v>
      </c>
      <c r="R186" s="66">
        <v>31.4</v>
      </c>
      <c r="S186" s="66">
        <v>32.200000000000003</v>
      </c>
      <c r="T186" s="66">
        <v>30.2</v>
      </c>
      <c r="U186" s="66">
        <v>28.4</v>
      </c>
      <c r="V186" s="66">
        <v>28.8</v>
      </c>
      <c r="W186" s="66">
        <v>28.8</v>
      </c>
      <c r="X186" s="66">
        <v>31.8</v>
      </c>
      <c r="Y186" s="66">
        <v>30.4</v>
      </c>
      <c r="Z186" s="66">
        <v>29.8</v>
      </c>
      <c r="AA186" s="66">
        <v>30</v>
      </c>
      <c r="AB186" s="66">
        <v>30.2</v>
      </c>
      <c r="AC186" s="66">
        <v>27</v>
      </c>
      <c r="AD186" s="66">
        <v>29.4</v>
      </c>
      <c r="AE186" s="66">
        <v>28</v>
      </c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7">
        <f t="shared" si="11"/>
        <v>21</v>
      </c>
      <c r="AQ186" s="68">
        <f t="shared" si="12"/>
        <v>29.761904761904763</v>
      </c>
      <c r="AR186" s="68">
        <f>IFERROR(VLOOKUP(A186,Climatologia_TMAX!A:U,9+$E$2,FALSE),"")</f>
        <v>27.282753147235908</v>
      </c>
      <c r="AS186" s="68">
        <f t="shared" si="13"/>
        <v>2.4791516146688544</v>
      </c>
      <c r="AT186" s="74">
        <f t="shared" si="14"/>
        <v>32.200000000000003</v>
      </c>
      <c r="AU186" s="74">
        <f t="array" ref="AU186">IFERROR(
  _xlfn.LET(
    _xlpm.mesTxt, INDEX({"ENERO","FEBRERO","MARZO","ABRIL","MAYO","JUNIO","JULIO","AGOSTO","SEPTIEMBRE","OCTUBRE","NOVIEMBRE","DICIEMBRE"}, E$2),
    _xlpm.colIni, MATCH(_xlpm.mesTxt, Maximos_TMAX!$1:$1, 0),
    _xlpm.fila, MATCH($A186, Maximos_TMAX!$A:$A, 0),
    _xlpm.val, INDEX(Maximos_TMAX!$A:$ZZ, _xlpm.fila, _xlpm.colIni),
    IF(_xlpm.val="", "", _xlpm.val)
  ),
"")</f>
        <v>30.6</v>
      </c>
      <c r="AV186" s="75">
        <f t="array" ref="AV18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40062</v>
      </c>
      <c r="AW186" s="69">
        <f t="shared" si="15"/>
        <v>1.6000000000000014</v>
      </c>
    </row>
    <row r="187" spans="1:49" ht="14.25" customHeight="1" x14ac:dyDescent="0.2">
      <c r="A187" s="64">
        <v>23125060</v>
      </c>
      <c r="B187" s="70" t="s">
        <v>250</v>
      </c>
      <c r="C187" s="70" t="s">
        <v>370</v>
      </c>
      <c r="D187" s="99">
        <v>-73.91333333</v>
      </c>
      <c r="E187" s="99">
        <v>5.7583333330000004</v>
      </c>
      <c r="F187" s="64">
        <v>1690</v>
      </c>
      <c r="G187" s="62">
        <v>68</v>
      </c>
      <c r="H187" s="62">
        <v>68020</v>
      </c>
      <c r="I187" s="72" t="s">
        <v>49</v>
      </c>
      <c r="J187" s="72" t="s">
        <v>250</v>
      </c>
      <c r="K187" s="66">
        <v>24.8</v>
      </c>
      <c r="L187" s="66">
        <v>25</v>
      </c>
      <c r="M187" s="66">
        <v>27.4</v>
      </c>
      <c r="N187" s="66">
        <v>27.6</v>
      </c>
      <c r="O187" s="66">
        <v>27.8</v>
      </c>
      <c r="P187" s="66">
        <v>29</v>
      </c>
      <c r="Q187" s="66">
        <v>26</v>
      </c>
      <c r="R187" s="66">
        <v>28.6</v>
      </c>
      <c r="S187" s="66">
        <v>28.6</v>
      </c>
      <c r="T187" s="66">
        <v>28</v>
      </c>
      <c r="U187" s="66">
        <v>29.2</v>
      </c>
      <c r="V187" s="66">
        <v>27.6</v>
      </c>
      <c r="W187" s="66">
        <v>25.2</v>
      </c>
      <c r="X187" s="66">
        <v>28.4</v>
      </c>
      <c r="Y187" s="66">
        <v>28.2</v>
      </c>
      <c r="Z187" s="66">
        <v>27.6</v>
      </c>
      <c r="AA187" s="66">
        <v>30.2</v>
      </c>
      <c r="AB187" s="66">
        <v>29.8</v>
      </c>
      <c r="AC187" s="66">
        <v>26</v>
      </c>
      <c r="AD187" s="66">
        <v>27.2</v>
      </c>
      <c r="AE187" s="66">
        <v>27</v>
      </c>
      <c r="AF187" s="66">
        <v>27.2</v>
      </c>
      <c r="AG187" s="66">
        <v>26</v>
      </c>
      <c r="AH187" s="66">
        <v>25.6</v>
      </c>
      <c r="AI187" s="66">
        <v>26.2</v>
      </c>
      <c r="AJ187" s="66"/>
      <c r="AK187" s="66"/>
      <c r="AL187" s="66"/>
      <c r="AM187" s="66"/>
      <c r="AN187" s="66"/>
      <c r="AO187" s="66"/>
      <c r="AP187" s="67">
        <f t="shared" si="11"/>
        <v>25</v>
      </c>
      <c r="AQ187" s="68">
        <f t="shared" si="12"/>
        <v>27.368000000000006</v>
      </c>
      <c r="AR187" s="68" t="str">
        <f>IFERROR(VLOOKUP(A187,Climatologia_TMAX!A:U,9+$E$2,FALSE),"")</f>
        <v/>
      </c>
      <c r="AS187" s="68" t="str">
        <f t="shared" si="13"/>
        <v/>
      </c>
      <c r="AT187" s="74">
        <f t="shared" si="14"/>
        <v>30.2</v>
      </c>
      <c r="AU187" s="74">
        <f t="array" ref="AU187">IFERROR(
  _xlfn.LET(
    _xlpm.mesTxt, INDEX({"ENERO","FEBRERO","MARZO","ABRIL","MAYO","JUNIO","JULIO","AGOSTO","SEPTIEMBRE","OCTUBRE","NOVIEMBRE","DICIEMBRE"}, E$2),
    _xlpm.colIni, MATCH(_xlpm.mesTxt, Maximos_TMAX!$1:$1, 0),
    _xlpm.fila, MATCH($A187, Maximos_TMAX!$A:$A, 0),
    _xlpm.val, INDEX(Maximos_TMAX!$A:$ZZ, _xlpm.fila, _xlpm.colIni),
    IF(_xlpm.val="", "", _xlpm.val)
  ),
"")</f>
        <v>28.4</v>
      </c>
      <c r="AV187" s="75">
        <f t="array" ref="AV18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42262</v>
      </c>
      <c r="AW187" s="69">
        <f t="shared" si="15"/>
        <v>1.8000000000000007</v>
      </c>
    </row>
    <row r="188" spans="1:49" ht="14.25" customHeight="1" x14ac:dyDescent="0.2">
      <c r="A188" s="64">
        <v>37015020</v>
      </c>
      <c r="B188" s="108" t="s">
        <v>375</v>
      </c>
      <c r="C188" s="70" t="s">
        <v>370</v>
      </c>
      <c r="D188" s="101">
        <v>-72.868611110000003</v>
      </c>
      <c r="E188" s="101">
        <v>7.1869444439999999</v>
      </c>
      <c r="F188" s="64">
        <v>3214</v>
      </c>
      <c r="G188" s="62">
        <v>68</v>
      </c>
      <c r="H188" s="62">
        <v>68820</v>
      </c>
      <c r="I188" s="72" t="s">
        <v>49</v>
      </c>
      <c r="J188" s="72" t="s">
        <v>376</v>
      </c>
      <c r="K188" s="66">
        <v>14.8</v>
      </c>
      <c r="L188" s="66">
        <v>14.6</v>
      </c>
      <c r="M188" s="66">
        <v>13.2</v>
      </c>
      <c r="N188" s="66">
        <v>12.8</v>
      </c>
      <c r="O188" s="66">
        <v>12.4</v>
      </c>
      <c r="P188" s="66">
        <v>11.4</v>
      </c>
      <c r="Q188" s="66">
        <v>12.6</v>
      </c>
      <c r="R188" s="66">
        <v>11</v>
      </c>
      <c r="S188" s="66">
        <v>11.8</v>
      </c>
      <c r="T188" s="66">
        <v>12.6</v>
      </c>
      <c r="U188" s="66">
        <v>11.4</v>
      </c>
      <c r="V188" s="66">
        <v>14.6</v>
      </c>
      <c r="W188" s="66">
        <v>12.8</v>
      </c>
      <c r="X188" s="66">
        <v>13.8</v>
      </c>
      <c r="Y188" s="66">
        <v>14.6</v>
      </c>
      <c r="Z188" s="66">
        <v>13</v>
      </c>
      <c r="AA188" s="66">
        <v>13.2</v>
      </c>
      <c r="AB188" s="66">
        <v>12.2</v>
      </c>
      <c r="AC188" s="109">
        <v>13</v>
      </c>
      <c r="AD188" s="66">
        <v>14.2</v>
      </c>
      <c r="AE188" s="66">
        <v>14.4</v>
      </c>
      <c r="AF188" s="66">
        <v>15.2</v>
      </c>
      <c r="AG188" s="66">
        <v>15.2</v>
      </c>
      <c r="AH188" s="66">
        <v>14.6</v>
      </c>
      <c r="AI188" s="66">
        <v>14.4</v>
      </c>
      <c r="AJ188" s="66"/>
      <c r="AK188" s="66"/>
      <c r="AL188" s="66"/>
      <c r="AM188" s="66"/>
      <c r="AN188" s="66"/>
      <c r="AO188" s="66"/>
      <c r="AP188" s="67">
        <f t="shared" si="11"/>
        <v>25</v>
      </c>
      <c r="AQ188" s="68">
        <f t="shared" si="12"/>
        <v>13.351999999999999</v>
      </c>
      <c r="AR188" s="68">
        <f>IFERROR(VLOOKUP(A188,Climatologia_TMAX!A:U,9+$E$2,FALSE),"")</f>
        <v>13.71344968140675</v>
      </c>
      <c r="AS188" s="68">
        <f t="shared" si="13"/>
        <v>-0.36144968140675182</v>
      </c>
      <c r="AT188" s="74">
        <f t="shared" si="14"/>
        <v>15.2</v>
      </c>
      <c r="AU188" s="74">
        <f t="array" ref="AU188">IFERROR(
  _xlfn.LET(
    _xlpm.mesTxt, INDEX({"ENERO","FEBRERO","MARZO","ABRIL","MAYO","JUNIO","JULIO","AGOSTO","SEPTIEMBRE","OCTUBRE","NOVIEMBRE","DICIEMBRE"}, E$2),
    _xlpm.colIni, MATCH(_xlpm.mesTxt, Maximos_TMAX!$1:$1, 0),
    _xlpm.fila, MATCH($A188, Maximos_TMAX!$A:$A, 0),
    _xlpm.val, INDEX(Maximos_TMAX!$A:$ZZ, _xlpm.fila, _xlpm.colIni),
    IF(_xlpm.val="", "", _xlpm.val)
  ),
"")</f>
        <v>17.399999999999999</v>
      </c>
      <c r="AV188" s="75">
        <f t="array" ref="AV18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45549</v>
      </c>
      <c r="AW188" s="69">
        <f t="shared" si="15"/>
        <v>-2.1999999999999993</v>
      </c>
    </row>
    <row r="189" spans="1:49" ht="14.25" customHeight="1" x14ac:dyDescent="0.2">
      <c r="A189" s="64">
        <v>23125040</v>
      </c>
      <c r="B189" s="70" t="s">
        <v>377</v>
      </c>
      <c r="C189" s="70" t="s">
        <v>370</v>
      </c>
      <c r="D189" s="99">
        <v>-73.920555559999997</v>
      </c>
      <c r="E189" s="99">
        <v>6.6161111110000004</v>
      </c>
      <c r="F189" s="64">
        <v>180</v>
      </c>
      <c r="G189" s="62">
        <v>68</v>
      </c>
      <c r="H189" s="62">
        <v>68573</v>
      </c>
      <c r="I189" s="72" t="s">
        <v>49</v>
      </c>
      <c r="J189" s="72" t="s">
        <v>378</v>
      </c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  <c r="AP189" s="67">
        <f t="shared" si="11"/>
        <v>0</v>
      </c>
      <c r="AQ189" s="68" t="str">
        <f t="shared" si="12"/>
        <v/>
      </c>
      <c r="AR189" s="68" t="str">
        <f>IFERROR(VLOOKUP(A189,Climatologia_TMAX!A:U,9+$E$2,FALSE),"")</f>
        <v/>
      </c>
      <c r="AS189" s="68" t="str">
        <f t="shared" si="13"/>
        <v/>
      </c>
      <c r="AT189" s="74" t="str">
        <f t="shared" si="14"/>
        <v/>
      </c>
      <c r="AU189" s="74">
        <f t="array" ref="AU189">IFERROR(
  _xlfn.LET(
    _xlpm.mesTxt, INDEX({"ENERO","FEBRERO","MARZO","ABRIL","MAYO","JUNIO","JULIO","AGOSTO","SEPTIEMBRE","OCTUBRE","NOVIEMBRE","DICIEMBRE"}, E$2),
    _xlpm.colIni, MATCH(_xlpm.mesTxt, Maximos_TMAX!$1:$1, 0),
    _xlpm.fila, MATCH($A189, Maximos_TMAX!$A:$A, 0),
    _xlpm.val, INDEX(Maximos_TMAX!$A:$ZZ, _xlpm.fila, _xlpm.colIni),
    IF(_xlpm.val="", "", _xlpm.val)
  ),
"")</f>
        <v>36.4</v>
      </c>
      <c r="AV189" s="75">
        <f t="array" ref="AV18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MATCH($A189,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34590</v>
      </c>
      <c r="AW189" s="69" t="str">
        <f t="shared" si="15"/>
        <v>NA</v>
      </c>
    </row>
    <row r="190" spans="1:49" ht="14.25" customHeight="1" x14ac:dyDescent="0.2">
      <c r="A190" s="64">
        <v>23125050</v>
      </c>
      <c r="B190" s="70" t="s">
        <v>379</v>
      </c>
      <c r="C190" s="70" t="s">
        <v>370</v>
      </c>
      <c r="D190" s="99">
        <v>-74.061388890000003</v>
      </c>
      <c r="E190" s="99">
        <v>6.6494444440000002</v>
      </c>
      <c r="F190" s="64">
        <v>168</v>
      </c>
      <c r="G190" s="62">
        <v>68</v>
      </c>
      <c r="H190" s="62">
        <v>68573</v>
      </c>
      <c r="I190" s="72" t="s">
        <v>49</v>
      </c>
      <c r="J190" s="72" t="s">
        <v>378</v>
      </c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7">
        <f t="shared" si="11"/>
        <v>0</v>
      </c>
      <c r="AQ190" s="68" t="str">
        <f t="shared" si="12"/>
        <v/>
      </c>
      <c r="AR190" s="68" t="str">
        <f>IFERROR(VLOOKUP(A190,Climatologia_TMAX!A:U,9+$E$2,FALSE),"")</f>
        <v/>
      </c>
      <c r="AS190" s="68" t="str">
        <f t="shared" si="13"/>
        <v/>
      </c>
      <c r="AT190" s="74" t="str">
        <f t="shared" si="14"/>
        <v/>
      </c>
      <c r="AU190" s="74">
        <f t="array" ref="AU190">IFERROR(
  _xlfn.LET(
    _xlpm.mesTxt, INDEX({"ENERO","FEBRERO","MARZO","ABRIL","MAYO","JUNIO","JULIO","AGOSTO","SEPTIEMBRE","OCTUBRE","NOVIEMBRE","DICIEMBRE"}, E$2),
    _xlpm.colIni, MATCH(_xlpm.mesTxt, Maximos_TMAX!$1:$1, 0),
    _xlpm.fila, MATCH($A190, Maximos_TMAX!$A:$A, 0),
    _xlpm.val, INDEX(Maximos_TMAX!$A:$ZZ, _xlpm.fila, _xlpm.colIni),
    IF(_xlpm.val="", "", _xlpm.val)
  ),
"")</f>
        <v>36.799999999999997</v>
      </c>
      <c r="AV190" s="75">
        <f t="array" ref="AV19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33493</v>
      </c>
      <c r="AW190" s="69" t="str">
        <f t="shared" si="15"/>
        <v>NA</v>
      </c>
    </row>
    <row r="191" spans="1:49" ht="14.25" customHeight="1" x14ac:dyDescent="0.2">
      <c r="A191" s="64">
        <v>16025010</v>
      </c>
      <c r="B191" s="70" t="s">
        <v>380</v>
      </c>
      <c r="C191" s="70" t="s">
        <v>370</v>
      </c>
      <c r="D191" s="99">
        <v>-72.566111109999994</v>
      </c>
      <c r="E191" s="99">
        <v>7.8488888890000004</v>
      </c>
      <c r="F191" s="64">
        <v>285</v>
      </c>
      <c r="G191" s="62">
        <v>54</v>
      </c>
      <c r="H191" s="62">
        <v>54001</v>
      </c>
      <c r="I191" s="72" t="s">
        <v>371</v>
      </c>
      <c r="J191" s="72" t="s">
        <v>381</v>
      </c>
      <c r="K191" s="66">
        <v>37.6</v>
      </c>
      <c r="L191" s="66">
        <v>36.4</v>
      </c>
      <c r="M191" s="66">
        <v>37</v>
      </c>
      <c r="N191" s="66">
        <v>37</v>
      </c>
      <c r="O191" s="66">
        <v>37.4</v>
      </c>
      <c r="P191" s="66">
        <v>35</v>
      </c>
      <c r="Q191" s="66">
        <v>37.6</v>
      </c>
      <c r="R191" s="66">
        <v>34.799999999999997</v>
      </c>
      <c r="S191" s="66">
        <v>35.200000000000003</v>
      </c>
      <c r="T191" s="66">
        <v>36.200000000000003</v>
      </c>
      <c r="U191" s="66">
        <v>37.4</v>
      </c>
      <c r="V191" s="66">
        <v>36.6</v>
      </c>
      <c r="W191" s="66">
        <v>32.6</v>
      </c>
      <c r="X191" s="66">
        <v>37</v>
      </c>
      <c r="Y191" s="66">
        <v>37.799999999999997</v>
      </c>
      <c r="Z191" s="66">
        <v>36.6</v>
      </c>
      <c r="AA191" s="66">
        <v>35.6</v>
      </c>
      <c r="AB191" s="66">
        <v>38</v>
      </c>
      <c r="AC191" s="66">
        <v>36.4</v>
      </c>
      <c r="AD191" s="66">
        <v>37.6</v>
      </c>
      <c r="AE191" s="66">
        <v>38</v>
      </c>
      <c r="AF191" s="66">
        <v>39</v>
      </c>
      <c r="AG191" s="66">
        <v>40</v>
      </c>
      <c r="AH191" s="66">
        <v>37.799999999999997</v>
      </c>
      <c r="AI191" s="66">
        <v>37.4</v>
      </c>
      <c r="AJ191" s="66"/>
      <c r="AK191" s="66"/>
      <c r="AL191" s="66"/>
      <c r="AM191" s="66"/>
      <c r="AN191" s="66"/>
      <c r="AO191" s="66"/>
      <c r="AP191" s="67">
        <f t="shared" si="11"/>
        <v>25</v>
      </c>
      <c r="AQ191" s="68">
        <f t="shared" si="12"/>
        <v>36.880000000000003</v>
      </c>
      <c r="AR191" s="68">
        <f>IFERROR(VLOOKUP(A191,Climatologia_TMAX!A:U,9+$E$2,FALSE),"")</f>
        <v>34.685813415236723</v>
      </c>
      <c r="AS191" s="68">
        <f t="shared" si="13"/>
        <v>2.1941865847632798</v>
      </c>
      <c r="AT191" s="74">
        <f t="shared" si="14"/>
        <v>40</v>
      </c>
      <c r="AU191" s="74">
        <f t="array" ref="AU191">IFERROR(
  _xlfn.LET(
    _xlpm.mesTxt, INDEX({"ENERO","FEBRERO","MARZO","ABRIL","MAYO","JUNIO","JULIO","AGOSTO","SEPTIEMBRE","OCTUBRE","NOVIEMBRE","DICIEMBRE"}, E$2),
    _xlpm.colIni, MATCH(_xlpm.mesTxt, Maximos_TMAX!$1:$1, 0),
    _xlpm.fila, MATCH($A191, Maximos_TMAX!$A:$A, 0),
    _xlpm.val, INDEX(Maximos_TMAX!$A:$ZZ, _xlpm.fila, _xlpm.colIni),
    IF(_xlpm.val="", "", _xlpm.val)
  ),
"")</f>
        <v>40</v>
      </c>
      <c r="AV191" s="75">
        <f t="array" ref="AV19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45546</v>
      </c>
      <c r="AW191" s="69">
        <f t="shared" si="15"/>
        <v>0</v>
      </c>
    </row>
    <row r="192" spans="1:49" ht="14.25" customHeight="1" x14ac:dyDescent="0.2">
      <c r="A192" s="64">
        <v>24015260</v>
      </c>
      <c r="B192" s="70" t="s">
        <v>133</v>
      </c>
      <c r="C192" s="70" t="s">
        <v>370</v>
      </c>
      <c r="D192" s="101">
        <v>-73.368333329999999</v>
      </c>
      <c r="E192" s="101">
        <v>6.3550000000000004</v>
      </c>
      <c r="F192" s="64">
        <v>190</v>
      </c>
      <c r="G192" s="62">
        <v>68</v>
      </c>
      <c r="H192" s="62">
        <v>68176</v>
      </c>
      <c r="I192" s="72" t="s">
        <v>49</v>
      </c>
      <c r="J192" s="72" t="s">
        <v>133</v>
      </c>
      <c r="K192" s="66">
        <v>30.6</v>
      </c>
      <c r="L192" s="66">
        <v>32.4</v>
      </c>
      <c r="M192" s="66">
        <v>31.8</v>
      </c>
      <c r="N192" s="66">
        <v>31.6</v>
      </c>
      <c r="O192" s="66">
        <v>33</v>
      </c>
      <c r="P192" s="66">
        <v>27.6</v>
      </c>
      <c r="Q192" s="66">
        <v>30</v>
      </c>
      <c r="R192" s="66">
        <v>32.4</v>
      </c>
      <c r="S192" s="66">
        <v>33</v>
      </c>
      <c r="T192" s="66">
        <v>31.8</v>
      </c>
      <c r="U192" s="66">
        <v>30</v>
      </c>
      <c r="V192" s="66">
        <v>30.6</v>
      </c>
      <c r="W192" s="66">
        <v>28</v>
      </c>
      <c r="X192" s="66">
        <v>33.200000000000003</v>
      </c>
      <c r="Y192" s="66">
        <v>32.799999999999997</v>
      </c>
      <c r="Z192" s="66">
        <v>33</v>
      </c>
      <c r="AA192" s="66">
        <v>33.6</v>
      </c>
      <c r="AB192" s="66">
        <v>32.200000000000003</v>
      </c>
      <c r="AC192" s="66">
        <v>30</v>
      </c>
      <c r="AD192" s="66">
        <v>32</v>
      </c>
      <c r="AE192" s="66">
        <v>28.8</v>
      </c>
      <c r="AF192" s="66">
        <v>31.2</v>
      </c>
      <c r="AG192" s="66">
        <v>28</v>
      </c>
      <c r="AH192" s="66">
        <v>30.8</v>
      </c>
      <c r="AI192" s="66">
        <v>28.4</v>
      </c>
      <c r="AJ192" s="66"/>
      <c r="AK192" s="66"/>
      <c r="AL192" s="66"/>
      <c r="AM192" s="66"/>
      <c r="AN192" s="66"/>
      <c r="AO192" s="66"/>
      <c r="AP192" s="67">
        <f t="shared" si="11"/>
        <v>25</v>
      </c>
      <c r="AQ192" s="68">
        <f t="shared" si="12"/>
        <v>31.071999999999999</v>
      </c>
      <c r="AR192" s="68">
        <f>IFERROR(VLOOKUP(A192,Climatologia_TMAX!A:U,9+$E$2,FALSE),"")</f>
        <v>30.4095652173913</v>
      </c>
      <c r="AS192" s="68">
        <f t="shared" si="13"/>
        <v>0.66243478260869892</v>
      </c>
      <c r="AT192" s="74">
        <f t="shared" si="14"/>
        <v>33.6</v>
      </c>
      <c r="AU192" s="74">
        <f t="array" ref="AU192">IFERROR(
  _xlfn.LET(
    _xlpm.mesTxt, INDEX({"ENERO","FEBRERO","MARZO","ABRIL","MAYO","JUNIO","JULIO","AGOSTO","SEPTIEMBRE","OCTUBRE","NOVIEMBRE","DICIEMBRE"}, E$2),
    _xlpm.colIni, MATCH(_xlpm.mesTxt, Maximos_TMAX!$1:$1, 0),
    _xlpm.fila, MATCH($A192, Maximos_TMAX!$A:$A, 0),
    _xlpm.val, INDEX(Maximos_TMAX!$A:$ZZ, _xlpm.fila, _xlpm.colIni),
    IF(_xlpm.val="", "", _xlpm.val)
  ),
"")</f>
        <v>34.200000000000003</v>
      </c>
      <c r="AV192" s="75">
        <f t="array" ref="AV19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41540</v>
      </c>
      <c r="AW192" s="69">
        <f t="shared" si="15"/>
        <v>-0.60000000000000142</v>
      </c>
    </row>
    <row r="193" spans="1:49" ht="14.25" customHeight="1" x14ac:dyDescent="0.2">
      <c r="A193" s="64">
        <v>23125120</v>
      </c>
      <c r="B193" s="70" t="s">
        <v>382</v>
      </c>
      <c r="C193" s="70" t="s">
        <v>370</v>
      </c>
      <c r="D193" s="99">
        <v>-73.952222219999996</v>
      </c>
      <c r="E193" s="99">
        <v>6.3086111110000003</v>
      </c>
      <c r="F193" s="64">
        <v>198</v>
      </c>
      <c r="G193" s="62">
        <v>68</v>
      </c>
      <c r="H193" s="62">
        <v>68190</v>
      </c>
      <c r="I193" s="72" t="s">
        <v>49</v>
      </c>
      <c r="J193" s="72" t="s">
        <v>382</v>
      </c>
      <c r="K193" s="66">
        <v>33.200000000000003</v>
      </c>
      <c r="L193" s="66">
        <v>34.799999999999997</v>
      </c>
      <c r="M193" s="66">
        <v>35.799999999999997</v>
      </c>
      <c r="N193" s="66">
        <v>35.6</v>
      </c>
      <c r="O193" s="66">
        <v>35.200000000000003</v>
      </c>
      <c r="P193" s="66">
        <v>33</v>
      </c>
      <c r="Q193" s="66">
        <v>34.6</v>
      </c>
      <c r="R193" s="66">
        <v>37</v>
      </c>
      <c r="S193" s="66">
        <v>38.200000000000003</v>
      </c>
      <c r="T193" s="66">
        <v>35.6</v>
      </c>
      <c r="U193" s="113">
        <v>34.200000000000003</v>
      </c>
      <c r="V193" s="66">
        <v>36</v>
      </c>
      <c r="W193" s="66">
        <v>32.4</v>
      </c>
      <c r="X193" s="66">
        <v>36.6</v>
      </c>
      <c r="Y193" s="66">
        <v>36.200000000000003</v>
      </c>
      <c r="Z193" s="66">
        <v>33</v>
      </c>
      <c r="AA193" s="66">
        <v>35.6</v>
      </c>
      <c r="AB193" s="66">
        <v>34.799999999999997</v>
      </c>
      <c r="AC193" s="66">
        <v>29.4</v>
      </c>
      <c r="AD193" s="66">
        <v>34.799999999999997</v>
      </c>
      <c r="AE193" s="66">
        <v>31.4</v>
      </c>
      <c r="AF193" s="66">
        <v>34.799999999999997</v>
      </c>
      <c r="AG193" s="66">
        <v>35</v>
      </c>
      <c r="AH193" s="66">
        <v>33.799999999999997</v>
      </c>
      <c r="AI193" s="66">
        <v>30.6</v>
      </c>
      <c r="AJ193" s="66"/>
      <c r="AK193" s="66"/>
      <c r="AL193" s="66"/>
      <c r="AM193" s="66"/>
      <c r="AN193" s="66"/>
      <c r="AO193" s="66"/>
      <c r="AP193" s="67">
        <f t="shared" si="11"/>
        <v>25</v>
      </c>
      <c r="AQ193" s="68">
        <f t="shared" si="12"/>
        <v>34.463999999999999</v>
      </c>
      <c r="AR193" s="68">
        <f>IFERROR(VLOOKUP(A193,Climatologia_TMAX!A:U,9+$E$2,FALSE),"")</f>
        <v>32.380779918578327</v>
      </c>
      <c r="AS193" s="68">
        <f t="shared" si="13"/>
        <v>2.0832200814216719</v>
      </c>
      <c r="AT193" s="74">
        <f t="shared" si="14"/>
        <v>38.200000000000003</v>
      </c>
      <c r="AU193" s="74">
        <f t="array" ref="AU193">IFERROR(
  _xlfn.LET(
    _xlpm.mesTxt, INDEX({"ENERO","FEBRERO","MARZO","ABRIL","MAYO","JUNIO","JULIO","AGOSTO","SEPTIEMBRE","OCTUBRE","NOVIEMBRE","DICIEMBRE"}, E$2),
    _xlpm.colIni, MATCH(_xlpm.mesTxt, Maximos_TMAX!$1:$1, 0),
    _xlpm.fila, MATCH($A193, Maximos_TMAX!$A:$A, 0),
    _xlpm.val, INDEX(Maximos_TMAX!$A:$ZZ, _xlpm.fila, _xlpm.colIni),
    IF(_xlpm.val="", "", _xlpm.val)
  ),
"")</f>
        <v>36.799999999999997</v>
      </c>
      <c r="AV193" s="75">
        <f t="array" ref="AV19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193" s="69">
        <f t="shared" si="15"/>
        <v>1.4000000000000057</v>
      </c>
    </row>
    <row r="194" spans="1:49" ht="14.25" customHeight="1" x14ac:dyDescent="0.2">
      <c r="A194" s="64">
        <v>16025040</v>
      </c>
      <c r="B194" s="70" t="s">
        <v>383</v>
      </c>
      <c r="C194" s="70" t="s">
        <v>370</v>
      </c>
      <c r="D194" s="99">
        <v>-72.47878</v>
      </c>
      <c r="E194" s="99">
        <v>8.1672799999999999</v>
      </c>
      <c r="F194" s="64">
        <v>96</v>
      </c>
      <c r="G194" s="62">
        <v>54</v>
      </c>
      <c r="H194" s="62">
        <v>54001</v>
      </c>
      <c r="I194" s="72" t="s">
        <v>371</v>
      </c>
      <c r="J194" s="72" t="s">
        <v>381</v>
      </c>
      <c r="K194" s="66">
        <v>34</v>
      </c>
      <c r="L194" s="66">
        <v>35.6</v>
      </c>
      <c r="M194" s="66">
        <v>35.4</v>
      </c>
      <c r="N194" s="66">
        <v>35.6</v>
      </c>
      <c r="O194" s="66">
        <v>37.6</v>
      </c>
      <c r="P194" s="66">
        <v>36.4</v>
      </c>
      <c r="Q194" s="66">
        <v>37</v>
      </c>
      <c r="R194" s="66">
        <v>36</v>
      </c>
      <c r="S194" s="66">
        <v>36.4</v>
      </c>
      <c r="T194" s="66">
        <v>35.799999999999997</v>
      </c>
      <c r="U194" s="66">
        <v>35.4</v>
      </c>
      <c r="V194" s="66">
        <v>37</v>
      </c>
      <c r="W194" s="66">
        <v>33.6</v>
      </c>
      <c r="X194" s="66">
        <v>37.4</v>
      </c>
      <c r="Y194" s="66">
        <v>36.6</v>
      </c>
      <c r="Z194" s="66">
        <v>36</v>
      </c>
      <c r="AA194" s="66">
        <v>37</v>
      </c>
      <c r="AB194" s="66">
        <v>39</v>
      </c>
      <c r="AC194" s="66">
        <v>38.200000000000003</v>
      </c>
      <c r="AD194" s="66">
        <v>36.200000000000003</v>
      </c>
      <c r="AE194" s="66">
        <v>37.200000000000003</v>
      </c>
      <c r="AF194" s="66">
        <v>37.6</v>
      </c>
      <c r="AG194" s="66">
        <v>38.4</v>
      </c>
      <c r="AH194" s="66">
        <v>38</v>
      </c>
      <c r="AI194" s="66">
        <v>36.4</v>
      </c>
      <c r="AJ194" s="66"/>
      <c r="AK194" s="66"/>
      <c r="AL194" s="66"/>
      <c r="AM194" s="66"/>
      <c r="AN194" s="66"/>
      <c r="AO194" s="66"/>
      <c r="AP194" s="67">
        <f t="shared" si="11"/>
        <v>25</v>
      </c>
      <c r="AQ194" s="68">
        <f t="shared" si="12"/>
        <v>36.552</v>
      </c>
      <c r="AR194" s="68">
        <f>IFERROR(VLOOKUP(A194,Climatologia_TMAX!A:U,9+$E$2,FALSE),"")</f>
        <v>33.541315599343193</v>
      </c>
      <c r="AS194" s="68">
        <f t="shared" si="13"/>
        <v>3.0106844006568068</v>
      </c>
      <c r="AT194" s="74">
        <f t="shared" si="14"/>
        <v>39</v>
      </c>
      <c r="AU194" s="74">
        <f t="array" ref="AU194">IFERROR(
  _xlfn.LET(
    _xlpm.mesTxt, INDEX({"ENERO","FEBRERO","MARZO","ABRIL","MAYO","JUNIO","JULIO","AGOSTO","SEPTIEMBRE","OCTUBRE","NOVIEMBRE","DICIEMBRE"}, E$2),
    _xlpm.colIni, MATCH(_xlpm.mesTxt, Maximos_TMAX!$1:$1, 0),
    _xlpm.fila, MATCH($A194, Maximos_TMAX!$A:$A, 0),
    _xlpm.val, INDEX(Maximos_TMAX!$A:$ZZ, _xlpm.fila, _xlpm.colIni),
    IF(_xlpm.val="", "", _xlpm.val)
  ),
"")</f>
        <v>39.6</v>
      </c>
      <c r="AV194" s="75">
        <f t="array" ref="AV19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33487</v>
      </c>
      <c r="AW194" s="69">
        <f t="shared" si="15"/>
        <v>-0.60000000000000142</v>
      </c>
    </row>
    <row r="195" spans="1:49" ht="14.25" customHeight="1" x14ac:dyDescent="0.2">
      <c r="A195" s="64">
        <v>23205020</v>
      </c>
      <c r="B195" s="70" t="s">
        <v>384</v>
      </c>
      <c r="C195" s="70" t="s">
        <v>370</v>
      </c>
      <c r="D195" s="99">
        <v>-73.925555560000006</v>
      </c>
      <c r="E195" s="99">
        <v>7.4749999999999996</v>
      </c>
      <c r="F195" s="64">
        <v>165</v>
      </c>
      <c r="G195" s="62">
        <v>13</v>
      </c>
      <c r="H195" s="62">
        <v>13670</v>
      </c>
      <c r="I195" s="72" t="s">
        <v>34</v>
      </c>
      <c r="J195" s="72" t="s">
        <v>173</v>
      </c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7">
        <f t="shared" si="11"/>
        <v>0</v>
      </c>
      <c r="AQ195" s="68" t="str">
        <f t="shared" si="12"/>
        <v/>
      </c>
      <c r="AR195" s="68">
        <f>IFERROR(VLOOKUP(A195,Climatologia_TMAX!A:U,9+$E$2,FALSE),"")</f>
        <v>32.690523003943703</v>
      </c>
      <c r="AS195" s="68" t="str">
        <f t="shared" si="13"/>
        <v/>
      </c>
      <c r="AT195" s="74" t="str">
        <f t="shared" si="14"/>
        <v/>
      </c>
      <c r="AU195" s="74">
        <f t="array" ref="AU195">IFERROR(
  _xlfn.LET(
    _xlpm.mesTxt, INDEX({"ENERO","FEBRERO","MARZO","ABRIL","MAYO","JUNIO","JULIO","AGOSTO","SEPTIEMBRE","OCTUBRE","NOVIEMBRE","DICIEMBRE"}, E$2),
    _xlpm.colIni, MATCH(_xlpm.mesTxt, Maximos_TMAX!$1:$1, 0),
    _xlpm.fila, MATCH($A195, Maximos_TMAX!$A:$A, 0),
    _xlpm.val, INDEX(Maximos_TMAX!$A:$ZZ, _xlpm.fila, _xlpm.colIni),
    IF(_xlpm.val="", "", _xlpm.val)
  ),
"")</f>
        <v>39</v>
      </c>
      <c r="AV195" s="75">
        <f t="array" ref="AV19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33501</v>
      </c>
      <c r="AW195" s="69" t="str">
        <f t="shared" si="15"/>
        <v>NA</v>
      </c>
    </row>
    <row r="196" spans="1:49" ht="14.25" customHeight="1" x14ac:dyDescent="0.2">
      <c r="A196" s="64">
        <v>23145020</v>
      </c>
      <c r="B196" s="70" t="s">
        <v>385</v>
      </c>
      <c r="C196" s="70" t="s">
        <v>370</v>
      </c>
      <c r="D196" s="99">
        <v>-73.510000000000005</v>
      </c>
      <c r="E196" s="99">
        <v>6.6963888889999996</v>
      </c>
      <c r="F196" s="64">
        <v>805</v>
      </c>
      <c r="G196" s="62">
        <v>68</v>
      </c>
      <c r="H196" s="62">
        <v>68235</v>
      </c>
      <c r="I196" s="72" t="s">
        <v>49</v>
      </c>
      <c r="J196" s="72" t="s">
        <v>386</v>
      </c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7">
        <f t="shared" si="11"/>
        <v>0</v>
      </c>
      <c r="AQ196" s="68" t="str">
        <f t="shared" si="12"/>
        <v/>
      </c>
      <c r="AR196" s="68">
        <f>IFERROR(VLOOKUP(A196,Climatologia_TMAX!A:U,9+$E$2,FALSE),"")</f>
        <v>27.9412206432315</v>
      </c>
      <c r="AS196" s="68" t="str">
        <f t="shared" si="13"/>
        <v/>
      </c>
      <c r="AT196" s="74" t="str">
        <f t="shared" si="14"/>
        <v/>
      </c>
      <c r="AU196" s="74">
        <f t="array" ref="AU196">IFERROR(
  _xlfn.LET(
    _xlpm.mesTxt, INDEX({"ENERO","FEBRERO","MARZO","ABRIL","MAYO","JUNIO","JULIO","AGOSTO","SEPTIEMBRE","OCTUBRE","NOVIEMBRE","DICIEMBRE"}, E$2),
    _xlpm.colIni, MATCH(_xlpm.mesTxt, Maximos_TMAX!$1:$1, 0),
    _xlpm.fila, MATCH($A196, Maximos_TMAX!$A:$A, 0),
    _xlpm.val, INDEX(Maximos_TMAX!$A:$ZZ, _xlpm.fila, _xlpm.colIni),
    IF(_xlpm.val="", "", _xlpm.val)
  ),
"")</f>
        <v>31.6</v>
      </c>
      <c r="AV196" s="75">
        <f t="array" ref="AV19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34583</v>
      </c>
      <c r="AW196" s="69" t="str">
        <f t="shared" si="15"/>
        <v>NA</v>
      </c>
    </row>
    <row r="197" spans="1:49" ht="14.25" customHeight="1" x14ac:dyDescent="0.2">
      <c r="A197" s="64">
        <v>23155040</v>
      </c>
      <c r="B197" s="70" t="s">
        <v>387</v>
      </c>
      <c r="C197" s="70" t="s">
        <v>370</v>
      </c>
      <c r="D197" s="99">
        <v>-73.765083329999996</v>
      </c>
      <c r="E197" s="99">
        <v>6.8595555560000001</v>
      </c>
      <c r="F197" s="64">
        <v>114</v>
      </c>
      <c r="G197" s="62">
        <v>68</v>
      </c>
      <c r="H197" s="62">
        <v>68081</v>
      </c>
      <c r="I197" s="72" t="s">
        <v>49</v>
      </c>
      <c r="J197" s="72" t="s">
        <v>50</v>
      </c>
      <c r="K197" s="66">
        <v>35.200000000000003</v>
      </c>
      <c r="L197" s="66">
        <v>34.200000000000003</v>
      </c>
      <c r="M197" s="66">
        <v>36.799999999999997</v>
      </c>
      <c r="N197" s="66">
        <v>37.4</v>
      </c>
      <c r="O197" s="66"/>
      <c r="P197" s="66">
        <v>37.799999999999997</v>
      </c>
      <c r="Q197" s="66">
        <v>35.799999999999997</v>
      </c>
      <c r="R197" s="66">
        <v>37.799999999999997</v>
      </c>
      <c r="S197" s="66">
        <v>39.200000000000003</v>
      </c>
      <c r="T197" s="66">
        <v>38.4</v>
      </c>
      <c r="U197" s="66">
        <v>35.200000000000003</v>
      </c>
      <c r="V197" s="66">
        <v>36.6</v>
      </c>
      <c r="W197" s="66">
        <v>34.799999999999997</v>
      </c>
      <c r="X197" s="66">
        <v>37.200000000000003</v>
      </c>
      <c r="Y197" s="66">
        <v>37</v>
      </c>
      <c r="Z197" s="66">
        <v>33.200000000000003</v>
      </c>
      <c r="AA197" s="66">
        <v>36.799999999999997</v>
      </c>
      <c r="AB197" s="66"/>
      <c r="AC197" s="66">
        <v>34.200000000000003</v>
      </c>
      <c r="AD197" s="66">
        <v>36.6</v>
      </c>
      <c r="AE197" s="66">
        <v>30.6</v>
      </c>
      <c r="AF197" s="66">
        <v>35.4</v>
      </c>
      <c r="AG197" s="66">
        <v>31.8</v>
      </c>
      <c r="AH197" s="66">
        <v>33.799999999999997</v>
      </c>
      <c r="AI197" s="66">
        <v>30.6</v>
      </c>
      <c r="AJ197" s="66"/>
      <c r="AK197" s="66"/>
      <c r="AL197" s="66"/>
      <c r="AM197" s="66"/>
      <c r="AN197" s="66"/>
      <c r="AO197" s="66"/>
      <c r="AP197" s="67">
        <f t="shared" ref="AP197:AP260" si="16">COUNTIF(K197:AO197,"&gt;0")</f>
        <v>23</v>
      </c>
      <c r="AQ197" s="68">
        <f t="shared" ref="AQ197:AQ260" si="17">IF(AP197&gt;14,AVERAGE(K197:AO197),"")</f>
        <v>35.495652173913044</v>
      </c>
      <c r="AR197" s="68">
        <f>IFERROR(VLOOKUP(A197,Climatologia_TMAX!A:U,9+$E$2,FALSE),"")</f>
        <v>32.992364601630797</v>
      </c>
      <c r="AS197" s="68">
        <f t="shared" ref="AS197:AS260" si="18">IF(OR(AQ197="",AR197=""),"",IFERROR(AQ197-AR197,""))</f>
        <v>2.5032875722822467</v>
      </c>
      <c r="AT197" s="74">
        <f t="shared" ref="AT197:AT260" si="19">IF(COUNT(K197:AO197)=0,"",MAX(K197:AO197))</f>
        <v>39.200000000000003</v>
      </c>
      <c r="AU197" s="74">
        <f t="array" ref="AU197">IFERROR(
  _xlfn.LET(
    _xlpm.mesTxt, INDEX({"ENERO","FEBRERO","MARZO","ABRIL","MAYO","JUNIO","JULIO","AGOSTO","SEPTIEMBRE","OCTUBRE","NOVIEMBRE","DICIEMBRE"}, E$2),
    _xlpm.colIni, MATCH(_xlpm.mesTxt, Maximos_TMAX!$1:$1, 0),
    _xlpm.fila, MATCH($A197, Maximos_TMAX!$A:$A, 0),
    _xlpm.val, INDEX(Maximos_TMAX!$A:$ZZ, _xlpm.fila, _xlpm.colIni),
    IF(_xlpm.val="", "", _xlpm.val)
  ),
"")</f>
        <v>36.799999999999997</v>
      </c>
      <c r="AV197" s="75">
        <f t="array" ref="AV19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45194</v>
      </c>
      <c r="AW197" s="69">
        <f t="shared" ref="AW197:AW260" si="20">IF(OR(AT197="",AU197=""),"NA",IFERROR(AT197-AU197,"NA"))</f>
        <v>2.4000000000000057</v>
      </c>
    </row>
    <row r="198" spans="1:49" ht="14.25" customHeight="1" x14ac:dyDescent="0.2">
      <c r="A198" s="64">
        <v>24025020</v>
      </c>
      <c r="B198" s="70" t="s">
        <v>388</v>
      </c>
      <c r="C198" s="70" t="s">
        <v>370</v>
      </c>
      <c r="D198" s="101">
        <v>-73.199166669999997</v>
      </c>
      <c r="E198" s="101">
        <v>6.5322222219999997</v>
      </c>
      <c r="F198" s="64">
        <v>975</v>
      </c>
      <c r="G198" s="62">
        <v>68</v>
      </c>
      <c r="H198" s="62">
        <v>68549</v>
      </c>
      <c r="I198" s="72" t="s">
        <v>49</v>
      </c>
      <c r="J198" s="72" t="s">
        <v>389</v>
      </c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7">
        <f t="shared" si="16"/>
        <v>0</v>
      </c>
      <c r="AQ198" s="68" t="str">
        <f t="shared" si="17"/>
        <v/>
      </c>
      <c r="AR198" s="68">
        <f>IFERROR(VLOOKUP(A198,Climatologia_TMAX!A:U,9+$E$2,FALSE),"")</f>
        <v>31.202186621382019</v>
      </c>
      <c r="AS198" s="68" t="str">
        <f t="shared" si="18"/>
        <v/>
      </c>
      <c r="AT198" s="74" t="str">
        <f t="shared" si="19"/>
        <v/>
      </c>
      <c r="AU198" s="74">
        <f t="array" ref="AU198">IFERROR(
  _xlfn.LET(
    _xlpm.mesTxt, INDEX({"ENERO","FEBRERO","MARZO","ABRIL","MAYO","JUNIO","JULIO","AGOSTO","SEPTIEMBRE","OCTUBRE","NOVIEMBRE","DICIEMBRE"}, E$2),
    _xlpm.colIni, MATCH(_xlpm.mesTxt, Maximos_TMAX!$1:$1, 0),
    _xlpm.fila, MATCH($A198, Maximos_TMAX!$A:$A, 0),
    _xlpm.val, INDEX(Maximos_TMAX!$A:$ZZ, _xlpm.fila, _xlpm.colIni),
    IF(_xlpm.val="", "", _xlpm.val)
  ),
"")</f>
        <v>36.200000000000003</v>
      </c>
      <c r="AV198" s="75">
        <f t="array" ref="AV19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38232</v>
      </c>
      <c r="AW198" s="69" t="str">
        <f t="shared" si="20"/>
        <v>NA</v>
      </c>
    </row>
    <row r="199" spans="1:49" ht="14.25" customHeight="1" x14ac:dyDescent="0.2">
      <c r="A199" s="64">
        <v>24055040</v>
      </c>
      <c r="B199" s="70" t="s">
        <v>390</v>
      </c>
      <c r="C199" s="70" t="s">
        <v>370</v>
      </c>
      <c r="D199" s="101">
        <v>-73.292000000000002</v>
      </c>
      <c r="E199" s="101">
        <v>6.5497222219999998</v>
      </c>
      <c r="F199" s="64">
        <v>940</v>
      </c>
      <c r="G199" s="62">
        <v>68</v>
      </c>
      <c r="H199" s="62">
        <v>68522</v>
      </c>
      <c r="I199" s="72" t="s">
        <v>49</v>
      </c>
      <c r="J199" s="72" t="s">
        <v>391</v>
      </c>
      <c r="K199" s="66">
        <v>35.200000000000003</v>
      </c>
      <c r="L199" s="66">
        <v>34.200000000000003</v>
      </c>
      <c r="M199" s="66">
        <v>35.6</v>
      </c>
      <c r="N199" s="66">
        <v>36.200000000000003</v>
      </c>
      <c r="O199" s="66">
        <v>36.6</v>
      </c>
      <c r="P199" s="66">
        <v>33</v>
      </c>
      <c r="Q199" s="66">
        <v>34.799999999999997</v>
      </c>
      <c r="R199" s="66">
        <v>36.200000000000003</v>
      </c>
      <c r="S199" s="66">
        <v>38</v>
      </c>
      <c r="T199" s="66">
        <v>37.6</v>
      </c>
      <c r="U199" s="66">
        <v>34.200000000000003</v>
      </c>
      <c r="V199" s="66">
        <v>36.4</v>
      </c>
      <c r="W199" s="66">
        <v>33.6</v>
      </c>
      <c r="X199" s="66">
        <v>36</v>
      </c>
      <c r="Y199" s="66">
        <v>35.200000000000003</v>
      </c>
      <c r="Z199" s="66">
        <v>34.799999999999997</v>
      </c>
      <c r="AA199" s="66">
        <v>36</v>
      </c>
      <c r="AB199" s="66">
        <v>37.200000000000003</v>
      </c>
      <c r="AC199" s="66">
        <v>33.200000000000003</v>
      </c>
      <c r="AD199" s="66">
        <v>36.200000000000003</v>
      </c>
      <c r="AE199" s="66">
        <v>33.6</v>
      </c>
      <c r="AF199" s="66">
        <v>35.200000000000003</v>
      </c>
      <c r="AG199" s="66">
        <v>33.4</v>
      </c>
      <c r="AH199" s="66">
        <v>35.4</v>
      </c>
      <c r="AI199" s="66">
        <v>33.4</v>
      </c>
      <c r="AJ199" s="66"/>
      <c r="AK199" s="66"/>
      <c r="AL199" s="66"/>
      <c r="AM199" s="66"/>
      <c r="AN199" s="66"/>
      <c r="AO199" s="66"/>
      <c r="AP199" s="67">
        <f t="shared" si="16"/>
        <v>25</v>
      </c>
      <c r="AQ199" s="68">
        <f t="shared" si="17"/>
        <v>35.248000000000005</v>
      </c>
      <c r="AR199" s="68">
        <f>IFERROR(VLOOKUP(A199,Climatologia_TMAX!A:U,9+$E$2,FALSE),"")</f>
        <v>32.209496897641714</v>
      </c>
      <c r="AS199" s="68">
        <f t="shared" si="18"/>
        <v>3.0385031023582911</v>
      </c>
      <c r="AT199" s="74">
        <f t="shared" si="19"/>
        <v>38</v>
      </c>
      <c r="AU199" s="74">
        <f t="array" ref="AU199">IFERROR(
  _xlfn.LET(
    _xlpm.mesTxt, INDEX({"ENERO","FEBRERO","MARZO","ABRIL","MAYO","JUNIO","JULIO","AGOSTO","SEPTIEMBRE","OCTUBRE","NOVIEMBRE","DICIEMBRE"}, E$2),
    _xlpm.colIni, MATCH(_xlpm.mesTxt, Maximos_TMAX!$1:$1, 0),
    _xlpm.fila, MATCH($A199, Maximos_TMAX!$A:$A, 0),
    _xlpm.val, INDEX(Maximos_TMAX!$A:$ZZ, _xlpm.fila, _xlpm.colIni),
    IF(_xlpm.val="", "", _xlpm.val)
  ),
"")</f>
        <v>37</v>
      </c>
      <c r="AV199" s="75">
        <f t="array" ref="AV19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MATCH($A199,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45185</v>
      </c>
      <c r="AW199" s="69">
        <f t="shared" si="20"/>
        <v>1</v>
      </c>
    </row>
    <row r="200" spans="1:49" ht="14.25" customHeight="1" x14ac:dyDescent="0.2">
      <c r="A200" s="64">
        <v>24035400</v>
      </c>
      <c r="B200" s="70" t="s">
        <v>392</v>
      </c>
      <c r="C200" s="70" t="s">
        <v>370</v>
      </c>
      <c r="D200" s="101">
        <v>-72.67777778</v>
      </c>
      <c r="E200" s="101">
        <v>6.8452777779999998</v>
      </c>
      <c r="F200" s="64">
        <v>2841</v>
      </c>
      <c r="G200" s="62">
        <v>68</v>
      </c>
      <c r="H200" s="62">
        <v>68162</v>
      </c>
      <c r="I200" s="72" t="s">
        <v>49</v>
      </c>
      <c r="J200" s="72" t="s">
        <v>393</v>
      </c>
      <c r="K200" s="66">
        <v>19.600000000000001</v>
      </c>
      <c r="L200" s="66">
        <v>18</v>
      </c>
      <c r="M200" s="66">
        <v>19</v>
      </c>
      <c r="N200" s="66">
        <v>19.2</v>
      </c>
      <c r="O200" s="66">
        <v>19</v>
      </c>
      <c r="P200" s="66">
        <v>18.600000000000001</v>
      </c>
      <c r="Q200" s="66">
        <v>17.8</v>
      </c>
      <c r="R200" s="66">
        <v>18</v>
      </c>
      <c r="S200" s="66">
        <v>20</v>
      </c>
      <c r="T200" s="66">
        <v>19</v>
      </c>
      <c r="U200" s="66">
        <v>19.8</v>
      </c>
      <c r="V200" s="66">
        <v>19</v>
      </c>
      <c r="W200" s="66">
        <v>17.8</v>
      </c>
      <c r="X200" s="66">
        <v>19</v>
      </c>
      <c r="Y200" s="66">
        <v>19.2</v>
      </c>
      <c r="Z200" s="66">
        <v>18</v>
      </c>
      <c r="AA200" s="66">
        <v>19.2</v>
      </c>
      <c r="AB200" s="66">
        <v>19.399999999999999</v>
      </c>
      <c r="AC200" s="66">
        <v>19</v>
      </c>
      <c r="AD200" s="66">
        <v>19</v>
      </c>
      <c r="AE200" s="66">
        <v>19.600000000000001</v>
      </c>
      <c r="AF200" s="66">
        <v>20.6</v>
      </c>
      <c r="AG200" s="66">
        <v>21</v>
      </c>
      <c r="AH200" s="66">
        <v>19.399999999999999</v>
      </c>
      <c r="AI200" s="66">
        <v>18</v>
      </c>
      <c r="AJ200" s="66"/>
      <c r="AK200" s="66"/>
      <c r="AL200" s="66"/>
      <c r="AM200" s="66"/>
      <c r="AN200" s="66"/>
      <c r="AO200" s="66"/>
      <c r="AP200" s="67">
        <f t="shared" si="16"/>
        <v>25</v>
      </c>
      <c r="AQ200" s="68">
        <f t="shared" si="17"/>
        <v>19.048000000000002</v>
      </c>
      <c r="AR200" s="68">
        <f>IFERROR(VLOOKUP(A200,Climatologia_TMAX!A:U,9+$E$2,FALSE),"")</f>
        <v>17.974891443167309</v>
      </c>
      <c r="AS200" s="68">
        <f t="shared" si="18"/>
        <v>1.0731085568326932</v>
      </c>
      <c r="AT200" s="74">
        <f t="shared" si="19"/>
        <v>21</v>
      </c>
      <c r="AU200" s="74">
        <f t="array" ref="AU200">IFERROR(
  _xlfn.LET(
    _xlpm.mesTxt, INDEX({"ENERO","FEBRERO","MARZO","ABRIL","MAYO","JUNIO","JULIO","AGOSTO","SEPTIEMBRE","OCTUBRE","NOVIEMBRE","DICIEMBRE"}, E$2),
    _xlpm.colIni, MATCH(_xlpm.mesTxt, Maximos_TMAX!$1:$1, 0),
    _xlpm.fila, MATCH($A200, Maximos_TMAX!$A:$A, 0),
    _xlpm.val, INDEX(Maximos_TMAX!$A:$ZZ, _xlpm.fila, _xlpm.colIni),
    IF(_xlpm.val="", "", _xlpm.val)
  ),
"")</f>
        <v>21.6</v>
      </c>
      <c r="AV200" s="75">
        <f t="array" ref="AV20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45197</v>
      </c>
      <c r="AW200" s="69">
        <f t="shared" si="20"/>
        <v>-0.60000000000000142</v>
      </c>
    </row>
    <row r="201" spans="1:49" ht="14.25" customHeight="1" x14ac:dyDescent="0.2">
      <c r="A201" s="64">
        <v>23195180</v>
      </c>
      <c r="B201" s="70" t="s">
        <v>394</v>
      </c>
      <c r="C201" s="70" t="s">
        <v>370</v>
      </c>
      <c r="D201" s="99">
        <v>-73.051666670000003</v>
      </c>
      <c r="E201" s="99">
        <v>7.7352777780000004</v>
      </c>
      <c r="F201" s="64">
        <v>1882</v>
      </c>
      <c r="G201" s="62">
        <v>54</v>
      </c>
      <c r="H201" s="62">
        <v>54128</v>
      </c>
      <c r="I201" s="72" t="s">
        <v>371</v>
      </c>
      <c r="J201" s="72" t="s">
        <v>395</v>
      </c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7">
        <f t="shared" si="16"/>
        <v>0</v>
      </c>
      <c r="AQ201" s="68" t="str">
        <f t="shared" si="17"/>
        <v/>
      </c>
      <c r="AR201" s="68">
        <f>IFERROR(VLOOKUP(A201,Climatologia_TMAX!A:U,9+$E$2,FALSE),"")</f>
        <v>22.351650160539052</v>
      </c>
      <c r="AS201" s="68" t="str">
        <f t="shared" si="18"/>
        <v/>
      </c>
      <c r="AT201" s="74" t="str">
        <f t="shared" si="19"/>
        <v/>
      </c>
      <c r="AU201" s="74">
        <f t="array" ref="AU201">IFERROR(
  _xlfn.LET(
    _xlpm.mesTxt, INDEX({"ENERO","FEBRERO","MARZO","ABRIL","MAYO","JUNIO","JULIO","AGOSTO","SEPTIEMBRE","OCTUBRE","NOVIEMBRE","DICIEMBRE"}, E$2),
    _xlpm.colIni, MATCH(_xlpm.mesTxt, Maximos_TMAX!$1:$1, 0),
    _xlpm.fila, MATCH($A201, Maximos_TMAX!$A:$A, 0),
    _xlpm.val, INDEX(Maximos_TMAX!$A:$ZZ, _xlpm.fila, _xlpm.colIni),
    IF(_xlpm.val="", "", _xlpm.val)
  ),
"")</f>
        <v>26.9</v>
      </c>
      <c r="AV201" s="75">
        <f t="array" ref="AV20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32763</v>
      </c>
      <c r="AW201" s="69" t="str">
        <f t="shared" si="20"/>
        <v>NA</v>
      </c>
    </row>
    <row r="202" spans="1:49" ht="14.25" customHeight="1" x14ac:dyDescent="0.2">
      <c r="A202" s="64">
        <v>24025040</v>
      </c>
      <c r="B202" s="70" t="s">
        <v>396</v>
      </c>
      <c r="C202" s="70" t="s">
        <v>370</v>
      </c>
      <c r="D202" s="101">
        <v>-72.968888890000002</v>
      </c>
      <c r="E202" s="101">
        <v>6.47</v>
      </c>
      <c r="F202" s="64">
        <v>1673</v>
      </c>
      <c r="G202" s="62">
        <v>68</v>
      </c>
      <c r="H202" s="62">
        <v>68464</v>
      </c>
      <c r="I202" s="72" t="s">
        <v>49</v>
      </c>
      <c r="J202" s="72" t="s">
        <v>397</v>
      </c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7">
        <f t="shared" si="16"/>
        <v>0</v>
      </c>
      <c r="AQ202" s="68" t="str">
        <f t="shared" si="17"/>
        <v/>
      </c>
      <c r="AR202" s="68">
        <f>IFERROR(VLOOKUP(A202,Climatologia_TMAX!A:U,9+$E$2,FALSE),"")</f>
        <v>25.812393267651888</v>
      </c>
      <c r="AS202" s="68" t="str">
        <f t="shared" si="18"/>
        <v/>
      </c>
      <c r="AT202" s="74" t="str">
        <f t="shared" si="19"/>
        <v/>
      </c>
      <c r="AU202" s="74">
        <f t="array" ref="AU202">IFERROR(
  _xlfn.LET(
    _xlpm.mesTxt, INDEX({"ENERO","FEBRERO","MARZO","ABRIL","MAYO","JUNIO","JULIO","AGOSTO","SEPTIEMBRE","OCTUBRE","NOVIEMBRE","DICIEMBRE"}, E$2),
    _xlpm.colIni, MATCH(_xlpm.mesTxt, Maximos_TMAX!$1:$1, 0),
    _xlpm.fila, MATCH($A202, Maximos_TMAX!$A:$A, 0),
    _xlpm.val, INDEX(Maximos_TMAX!$A:$ZZ, _xlpm.fila, _xlpm.colIni),
    IF(_xlpm.val="", "", _xlpm.val)
  ),
"")</f>
        <v>30.6</v>
      </c>
      <c r="AV202" s="75">
        <f t="array" ref="AV20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42264</v>
      </c>
      <c r="AW202" s="69" t="str">
        <f t="shared" si="20"/>
        <v>NA</v>
      </c>
    </row>
    <row r="203" spans="1:49" ht="14.25" customHeight="1" x14ac:dyDescent="0.2">
      <c r="A203" s="64">
        <v>16015020</v>
      </c>
      <c r="B203" s="70" t="s">
        <v>398</v>
      </c>
      <c r="C203" s="70" t="s">
        <v>370</v>
      </c>
      <c r="D203" s="99">
        <v>-72.644999999999996</v>
      </c>
      <c r="E203" s="99">
        <v>7.3731111110000001</v>
      </c>
      <c r="F203" s="64">
        <v>2340</v>
      </c>
      <c r="G203" s="62">
        <v>54</v>
      </c>
      <c r="H203" s="62">
        <v>54518</v>
      </c>
      <c r="I203" s="72" t="s">
        <v>371</v>
      </c>
      <c r="J203" s="72" t="s">
        <v>399</v>
      </c>
      <c r="K203" s="66">
        <v>23</v>
      </c>
      <c r="L203" s="66">
        <v>21.6</v>
      </c>
      <c r="M203" s="66">
        <v>20.8</v>
      </c>
      <c r="N203" s="66">
        <v>21.2</v>
      </c>
      <c r="O203" s="66">
        <v>20</v>
      </c>
      <c r="P203" s="66">
        <v>19.399999999999999</v>
      </c>
      <c r="Q203" s="66">
        <v>19.600000000000001</v>
      </c>
      <c r="R203" s="66">
        <v>17.2</v>
      </c>
      <c r="S203" s="66">
        <v>21.4</v>
      </c>
      <c r="T203" s="66">
        <v>20.2</v>
      </c>
      <c r="U203" s="66">
        <v>19.2</v>
      </c>
      <c r="V203" s="66">
        <v>22.2</v>
      </c>
      <c r="W203" s="66">
        <v>19.2</v>
      </c>
      <c r="X203" s="66">
        <v>21.8</v>
      </c>
      <c r="Y203" s="66">
        <v>19.600000000000001</v>
      </c>
      <c r="Z203" s="66">
        <v>20</v>
      </c>
      <c r="AA203" s="66">
        <v>20.6</v>
      </c>
      <c r="AB203" s="66">
        <v>18.600000000000001</v>
      </c>
      <c r="AC203" s="66">
        <v>21</v>
      </c>
      <c r="AD203" s="66">
        <v>22.6</v>
      </c>
      <c r="AE203" s="66">
        <v>22</v>
      </c>
      <c r="AF203" s="66">
        <v>22.4</v>
      </c>
      <c r="AG203" s="66">
        <v>23.6</v>
      </c>
      <c r="AH203" s="66">
        <v>22.4</v>
      </c>
      <c r="AI203" s="66">
        <v>20.6</v>
      </c>
      <c r="AJ203" s="66"/>
      <c r="AK203" s="66"/>
      <c r="AL203" s="66"/>
      <c r="AM203" s="66"/>
      <c r="AN203" s="66"/>
      <c r="AO203" s="66"/>
      <c r="AP203" s="67">
        <f t="shared" si="16"/>
        <v>25</v>
      </c>
      <c r="AQ203" s="68">
        <f t="shared" si="17"/>
        <v>20.808000000000003</v>
      </c>
      <c r="AR203" s="68">
        <f>IFERROR(VLOOKUP(A203,Climatologia_TMAX!A:U,9+$E$2,FALSE),"")</f>
        <v>20.392161330049259</v>
      </c>
      <c r="AS203" s="68">
        <f t="shared" si="18"/>
        <v>0.41583866995074459</v>
      </c>
      <c r="AT203" s="74">
        <f t="shared" si="19"/>
        <v>23.6</v>
      </c>
      <c r="AU203" s="74">
        <f t="array" ref="AU203">IFERROR(
  _xlfn.LET(
    _xlpm.mesTxt, INDEX({"ENERO","FEBRERO","MARZO","ABRIL","MAYO","JUNIO","JULIO","AGOSTO","SEPTIEMBRE","OCTUBRE","NOVIEMBRE","DICIEMBRE"}, E$2),
    _xlpm.colIni, MATCH(_xlpm.mesTxt, Maximos_TMAX!$1:$1, 0),
    _xlpm.fila, MATCH($A203, Maximos_TMAX!$A:$A, 0),
    _xlpm.val, INDEX(Maximos_TMAX!$A:$ZZ, _xlpm.fila, _xlpm.colIni),
    IF(_xlpm.val="", "", _xlpm.val)
  ),
"")</f>
        <v>24.2</v>
      </c>
      <c r="AV203" s="75">
        <f t="array" ref="AV20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45199</v>
      </c>
      <c r="AW203" s="69">
        <f t="shared" si="20"/>
        <v>-0.59999999999999787</v>
      </c>
    </row>
    <row r="204" spans="1:49" ht="14.25" customHeight="1" x14ac:dyDescent="0.2">
      <c r="A204" s="64">
        <v>23217060</v>
      </c>
      <c r="B204" s="70" t="s">
        <v>400</v>
      </c>
      <c r="C204" s="70" t="s">
        <v>370</v>
      </c>
      <c r="D204" s="99">
        <v>-73.801638890000007</v>
      </c>
      <c r="E204" s="99">
        <v>8.6138333330000005</v>
      </c>
      <c r="F204" s="64">
        <v>36</v>
      </c>
      <c r="G204" s="62">
        <v>20</v>
      </c>
      <c r="H204" s="62">
        <v>20383</v>
      </c>
      <c r="I204" s="72" t="s">
        <v>43</v>
      </c>
      <c r="J204" s="72" t="s">
        <v>400</v>
      </c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7">
        <f t="shared" si="16"/>
        <v>0</v>
      </c>
      <c r="AQ204" s="68" t="str">
        <f t="shared" si="17"/>
        <v/>
      </c>
      <c r="AR204" s="68" t="str">
        <f>IFERROR(VLOOKUP(A204,Climatologia_TMAX!A:U,9+$E$2,FALSE),"")</f>
        <v/>
      </c>
      <c r="AS204" s="68" t="str">
        <f t="shared" si="18"/>
        <v/>
      </c>
      <c r="AT204" s="74" t="str">
        <f t="shared" si="19"/>
        <v/>
      </c>
      <c r="AU204" s="74" t="str">
        <f t="array" ref="AU204">IFERROR(
  _xlfn.LET(
    _xlpm.mesTxt, INDEX({"ENERO","FEBRERO","MARZO","ABRIL","MAYO","JUNIO","JULIO","AGOSTO","SEPTIEMBRE","OCTUBRE","NOVIEMBRE","DICIEMBRE"}, E$2),
    _xlpm.colIni, MATCH(_xlpm.mesTxt, Maximos_TMAX!$1:$1, 0),
    _xlpm.fila, MATCH($A204, Maximos_TMAX!$A:$A, 0),
    _xlpm.val, INDEX(Maximos_TMAX!$A:$ZZ, _xlpm.fila, _xlpm.colIni),
    IF(_xlpm.val="", "", _xlpm.val)
  ),
"")</f>
        <v/>
      </c>
      <c r="AV204" s="75" t="str">
        <f t="array" ref="AV20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MATCH($A204,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04" s="69" t="str">
        <f t="shared" si="20"/>
        <v>NA</v>
      </c>
    </row>
    <row r="205" spans="1:49" ht="14.25" customHeight="1" x14ac:dyDescent="0.2">
      <c r="A205" s="64">
        <v>24015250</v>
      </c>
      <c r="B205" s="70" t="s">
        <v>401</v>
      </c>
      <c r="C205" s="70" t="s">
        <v>370</v>
      </c>
      <c r="D205" s="99">
        <v>-73.415388890000003</v>
      </c>
      <c r="E205" s="99">
        <v>6.2371666670000003</v>
      </c>
      <c r="F205" s="64">
        <v>1400</v>
      </c>
      <c r="G205" s="62">
        <v>68</v>
      </c>
      <c r="H205" s="62">
        <v>68320</v>
      </c>
      <c r="I205" s="72" t="s">
        <v>49</v>
      </c>
      <c r="J205" s="72" t="s">
        <v>402</v>
      </c>
      <c r="K205" s="66">
        <v>27.8</v>
      </c>
      <c r="L205" s="66">
        <v>28</v>
      </c>
      <c r="M205" s="66">
        <v>28.2</v>
      </c>
      <c r="N205" s="66">
        <v>28</v>
      </c>
      <c r="O205" s="66">
        <v>28.2</v>
      </c>
      <c r="P205" s="66">
        <v>25.4</v>
      </c>
      <c r="Q205" s="66">
        <v>27.8</v>
      </c>
      <c r="R205" s="66">
        <v>28.8</v>
      </c>
      <c r="S205" s="66">
        <v>29</v>
      </c>
      <c r="T205" s="66">
        <v>27.8</v>
      </c>
      <c r="U205" s="66">
        <v>28</v>
      </c>
      <c r="V205" s="66">
        <v>28.6</v>
      </c>
      <c r="W205" s="66">
        <v>26</v>
      </c>
      <c r="X205" s="66">
        <v>29</v>
      </c>
      <c r="Y205" s="66">
        <v>29</v>
      </c>
      <c r="Z205" s="66">
        <v>28.8</v>
      </c>
      <c r="AA205" s="66">
        <v>29</v>
      </c>
      <c r="AB205" s="66">
        <v>29.8</v>
      </c>
      <c r="AC205" s="66">
        <v>25</v>
      </c>
      <c r="AD205" s="66">
        <v>28.4</v>
      </c>
      <c r="AE205" s="66">
        <v>26</v>
      </c>
      <c r="AF205" s="66">
        <v>28.4</v>
      </c>
      <c r="AG205" s="66">
        <v>25.2</v>
      </c>
      <c r="AH205" s="66">
        <v>27.2</v>
      </c>
      <c r="AI205" s="66">
        <v>26.2</v>
      </c>
      <c r="AJ205" s="66"/>
      <c r="AK205" s="66"/>
      <c r="AL205" s="66"/>
      <c r="AM205" s="66"/>
      <c r="AN205" s="66"/>
      <c r="AO205" s="66"/>
      <c r="AP205" s="67">
        <f t="shared" si="16"/>
        <v>25</v>
      </c>
      <c r="AQ205" s="68">
        <f t="shared" si="17"/>
        <v>27.744000000000007</v>
      </c>
      <c r="AR205" s="68">
        <f>IFERROR(VLOOKUP(A205,Climatologia_TMAX!A:U,9+$E$2,FALSE),"")</f>
        <v>26.57162068965517</v>
      </c>
      <c r="AS205" s="68">
        <f t="shared" si="18"/>
        <v>1.1723793103448372</v>
      </c>
      <c r="AT205" s="74">
        <f t="shared" si="19"/>
        <v>29.8</v>
      </c>
      <c r="AU205" s="74">
        <f t="array" ref="AU205">IFERROR(
  _xlfn.LET(
    _xlpm.mesTxt, INDEX({"ENERO","FEBRERO","MARZO","ABRIL","MAYO","JUNIO","JULIO","AGOSTO","SEPTIEMBRE","OCTUBRE","NOVIEMBRE","DICIEMBRE"}, E$2),
    _xlpm.colIni, MATCH(_xlpm.mesTxt, Maximos_TMAX!$1:$1, 0),
    _xlpm.fila, MATCH($A205, Maximos_TMAX!$A:$A, 0),
    _xlpm.val, INDEX(Maximos_TMAX!$A:$ZZ, _xlpm.fila, _xlpm.colIni),
    IF(_xlpm.val="", "", _xlpm.val)
  ),
"")</f>
        <v>30</v>
      </c>
      <c r="AV205" s="75">
        <f t="array" ref="AV20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41540</v>
      </c>
      <c r="AW205" s="69">
        <f t="shared" si="20"/>
        <v>-0.19999999999999929</v>
      </c>
    </row>
    <row r="206" spans="1:49" ht="14.25" customHeight="1" x14ac:dyDescent="0.2">
      <c r="A206" s="64">
        <v>23215050</v>
      </c>
      <c r="B206" s="70" t="s">
        <v>403</v>
      </c>
      <c r="C206" s="70" t="s">
        <v>370</v>
      </c>
      <c r="D206" s="99">
        <v>-73.636388890000006</v>
      </c>
      <c r="E206" s="99">
        <v>8.6144444440000001</v>
      </c>
      <c r="F206" s="64">
        <v>163</v>
      </c>
      <c r="G206" s="62">
        <v>20</v>
      </c>
      <c r="H206" s="62">
        <v>20383</v>
      </c>
      <c r="I206" s="72" t="s">
        <v>43</v>
      </c>
      <c r="J206" s="72" t="s">
        <v>400</v>
      </c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7">
        <f t="shared" si="16"/>
        <v>0</v>
      </c>
      <c r="AQ206" s="68" t="str">
        <f t="shared" si="17"/>
        <v/>
      </c>
      <c r="AR206" s="68">
        <f>IFERROR(VLOOKUP(A206,Climatologia_TMAX!A:U,9+$E$2,FALSE),"")</f>
        <v>33.964915613621763</v>
      </c>
      <c r="AS206" s="68" t="str">
        <f t="shared" si="18"/>
        <v/>
      </c>
      <c r="AT206" s="74" t="str">
        <f t="shared" si="19"/>
        <v/>
      </c>
      <c r="AU206" s="74">
        <f t="array" ref="AU206">IFERROR(
  _xlfn.LET(
    _xlpm.mesTxt, INDEX({"ENERO","FEBRERO","MARZO","ABRIL","MAYO","JUNIO","JULIO","AGOSTO","SEPTIEMBRE","OCTUBRE","NOVIEMBRE","DICIEMBRE"}, E$2),
    _xlpm.colIni, MATCH(_xlpm.mesTxt, Maximos_TMAX!$1:$1, 0),
    _xlpm.fila, MATCH($A206, Maximos_TMAX!$A:$A, 0),
    _xlpm.val, INDEX(Maximos_TMAX!$A:$ZZ, _xlpm.fila, _xlpm.colIni),
    IF(_xlpm.val="", "", _xlpm.val)
  ),
"")</f>
        <v>36.799999999999997</v>
      </c>
      <c r="AV206" s="75">
        <f t="array" ref="AV20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40086</v>
      </c>
      <c r="AW206" s="69" t="str">
        <f t="shared" si="20"/>
        <v>NA</v>
      </c>
    </row>
    <row r="207" spans="1:49" ht="14.25" customHeight="1" x14ac:dyDescent="0.2">
      <c r="A207" s="64">
        <v>16055060</v>
      </c>
      <c r="B207" s="70" t="s">
        <v>404</v>
      </c>
      <c r="C207" s="70" t="s">
        <v>370</v>
      </c>
      <c r="D207" s="99">
        <v>-73.234999999999999</v>
      </c>
      <c r="E207" s="99">
        <v>8.2174999999999994</v>
      </c>
      <c r="F207" s="64">
        <v>1500</v>
      </c>
      <c r="G207" s="62">
        <v>54</v>
      </c>
      <c r="H207" s="62">
        <v>54398</v>
      </c>
      <c r="I207" s="72" t="s">
        <v>371</v>
      </c>
      <c r="J207" s="72" t="s">
        <v>404</v>
      </c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7">
        <f t="shared" si="16"/>
        <v>0</v>
      </c>
      <c r="AQ207" s="68" t="str">
        <f t="shared" si="17"/>
        <v/>
      </c>
      <c r="AR207" s="68">
        <f>IFERROR(VLOOKUP(A207,Climatologia_TMAX!A:U,9+$E$2,FALSE),"")</f>
        <v>26.351049106704281</v>
      </c>
      <c r="AS207" s="68" t="str">
        <f t="shared" si="18"/>
        <v/>
      </c>
      <c r="AT207" s="74" t="str">
        <f t="shared" si="19"/>
        <v/>
      </c>
      <c r="AU207" s="74">
        <f t="array" ref="AU207">IFERROR(
  _xlfn.LET(
    _xlpm.mesTxt, INDEX({"ENERO","FEBRERO","MARZO","ABRIL","MAYO","JUNIO","JULIO","AGOSTO","SEPTIEMBRE","OCTUBRE","NOVIEMBRE","DICIEMBRE"}, E$2),
    _xlpm.colIni, MATCH(_xlpm.mesTxt, Maximos_TMAX!$1:$1, 0),
    _xlpm.fila, MATCH($A207, Maximos_TMAX!$A:$A, 0),
    _xlpm.val, INDEX(Maximos_TMAX!$A:$ZZ, _xlpm.fila, _xlpm.colIni),
    IF(_xlpm.val="", "", _xlpm.val)
  ),
"")</f>
        <v>31.4</v>
      </c>
      <c r="AV207" s="75">
        <f t="array" ref="AV20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42276</v>
      </c>
      <c r="AW207" s="69" t="str">
        <f t="shared" si="20"/>
        <v>NA</v>
      </c>
    </row>
    <row r="208" spans="1:49" ht="14.25" customHeight="1" x14ac:dyDescent="0.2">
      <c r="A208" s="64">
        <v>23195110</v>
      </c>
      <c r="B208" s="70" t="s">
        <v>405</v>
      </c>
      <c r="C208" s="70" t="s">
        <v>370</v>
      </c>
      <c r="D208" s="99">
        <v>-73.167222219999999</v>
      </c>
      <c r="E208" s="99">
        <v>7.0255555559999996</v>
      </c>
      <c r="F208" s="64">
        <v>777</v>
      </c>
      <c r="G208" s="62">
        <v>68</v>
      </c>
      <c r="H208" s="62">
        <v>68307</v>
      </c>
      <c r="I208" s="72" t="s">
        <v>49</v>
      </c>
      <c r="J208" s="72" t="s">
        <v>406</v>
      </c>
      <c r="K208" s="66">
        <v>32.4</v>
      </c>
      <c r="L208" s="66">
        <v>32.799999999999997</v>
      </c>
      <c r="M208" s="66">
        <v>33.799999999999997</v>
      </c>
      <c r="N208" s="66">
        <v>34</v>
      </c>
      <c r="O208" s="66">
        <v>35.4</v>
      </c>
      <c r="P208" s="66">
        <v>31.2</v>
      </c>
      <c r="Q208" s="66">
        <v>33.799999999999997</v>
      </c>
      <c r="R208" s="66">
        <v>34.299999999999997</v>
      </c>
      <c r="S208" s="66">
        <v>35.200000000000003</v>
      </c>
      <c r="T208" s="66">
        <v>34.799999999999997</v>
      </c>
      <c r="U208" s="66">
        <v>33.200000000000003</v>
      </c>
      <c r="V208" s="66">
        <v>34.200000000000003</v>
      </c>
      <c r="W208" s="66">
        <v>32</v>
      </c>
      <c r="X208" s="66">
        <v>34.4</v>
      </c>
      <c r="Y208" s="66">
        <v>34.200000000000003</v>
      </c>
      <c r="Z208" s="66">
        <v>33.799999999999997</v>
      </c>
      <c r="AA208" s="66">
        <v>35.4</v>
      </c>
      <c r="AB208" s="66">
        <v>35</v>
      </c>
      <c r="AC208" s="66">
        <v>31.6</v>
      </c>
      <c r="AD208" s="66">
        <v>32.6</v>
      </c>
      <c r="AE208" s="66">
        <v>32</v>
      </c>
      <c r="AF208" s="66">
        <v>33.200000000000003</v>
      </c>
      <c r="AG208" s="66">
        <v>33.200000000000003</v>
      </c>
      <c r="AH208" s="66">
        <v>33.200000000000003</v>
      </c>
      <c r="AI208" s="66">
        <v>33</v>
      </c>
      <c r="AJ208" s="66"/>
      <c r="AK208" s="66"/>
      <c r="AL208" s="66"/>
      <c r="AM208" s="66"/>
      <c r="AN208" s="66"/>
      <c r="AO208" s="66"/>
      <c r="AP208" s="67">
        <f t="shared" si="16"/>
        <v>25</v>
      </c>
      <c r="AQ208" s="68">
        <f t="shared" si="17"/>
        <v>33.548000000000002</v>
      </c>
      <c r="AR208" s="68" t="str">
        <f>IFERROR(VLOOKUP(A208,Climatologia_TMAX!A:U,9+$E$2,FALSE),"")</f>
        <v/>
      </c>
      <c r="AS208" s="68" t="str">
        <f t="shared" si="18"/>
        <v/>
      </c>
      <c r="AT208" s="74">
        <f t="shared" si="19"/>
        <v>35.4</v>
      </c>
      <c r="AU208" s="74">
        <f t="array" ref="AU208">IFERROR(
  _xlfn.LET(
    _xlpm.mesTxt, INDEX({"ENERO","FEBRERO","MARZO","ABRIL","MAYO","JUNIO","JULIO","AGOSTO","SEPTIEMBRE","OCTUBRE","NOVIEMBRE","DICIEMBRE"}, E$2),
    _xlpm.colIni, MATCH(_xlpm.mesTxt, Maximos_TMAX!$1:$1, 0),
    _xlpm.fila, MATCH($A208, Maximos_TMAX!$A:$A, 0),
    _xlpm.val, INDEX(Maximos_TMAX!$A:$ZZ, _xlpm.fila, _xlpm.colIni),
    IF(_xlpm.val="", "", _xlpm.val)
  ),
"")</f>
        <v>36</v>
      </c>
      <c r="AV208" s="75">
        <f t="array" ref="AV20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208" s="69">
        <f t="shared" si="20"/>
        <v>-0.60000000000000142</v>
      </c>
    </row>
    <row r="209" spans="1:49" ht="14.25" customHeight="1" x14ac:dyDescent="0.2">
      <c r="A209" s="64">
        <v>16015100</v>
      </c>
      <c r="B209" s="70" t="s">
        <v>407</v>
      </c>
      <c r="C209" s="70" t="s">
        <v>370</v>
      </c>
      <c r="D209" s="99">
        <v>-72.483888890000003</v>
      </c>
      <c r="E209" s="99">
        <v>7.5766666669999996</v>
      </c>
      <c r="F209" s="64">
        <v>1550</v>
      </c>
      <c r="G209" s="62">
        <v>54</v>
      </c>
      <c r="H209" s="62">
        <v>54599</v>
      </c>
      <c r="I209" s="72" t="s">
        <v>371</v>
      </c>
      <c r="J209" s="72" t="s">
        <v>407</v>
      </c>
      <c r="K209" s="66">
        <v>24.6</v>
      </c>
      <c r="L209" s="66">
        <v>23.8</v>
      </c>
      <c r="M209" s="66">
        <v>24.6</v>
      </c>
      <c r="N209" s="66">
        <v>24.8</v>
      </c>
      <c r="O209" s="66">
        <v>25.6</v>
      </c>
      <c r="P209" s="66">
        <v>23.4</v>
      </c>
      <c r="Q209" s="66">
        <v>25.6</v>
      </c>
      <c r="R209" s="66">
        <v>22</v>
      </c>
      <c r="S209" s="66">
        <v>24.2</v>
      </c>
      <c r="T209" s="66">
        <v>25.6</v>
      </c>
      <c r="U209" s="66">
        <v>24.6</v>
      </c>
      <c r="V209" s="66">
        <v>23.8</v>
      </c>
      <c r="W209" s="66">
        <v>23</v>
      </c>
      <c r="X209" s="66">
        <v>25</v>
      </c>
      <c r="Y209" s="66">
        <v>26.8</v>
      </c>
      <c r="Z209" s="66">
        <v>26</v>
      </c>
      <c r="AA209" s="66">
        <v>25.2</v>
      </c>
      <c r="AB209" s="66">
        <v>26.4</v>
      </c>
      <c r="AC209" s="66">
        <v>25</v>
      </c>
      <c r="AD209" s="66">
        <v>26</v>
      </c>
      <c r="AE209" s="66">
        <v>25</v>
      </c>
      <c r="AF209" s="66">
        <v>28</v>
      </c>
      <c r="AG209" s="66">
        <v>27.8</v>
      </c>
      <c r="AH209" s="66">
        <v>25.6</v>
      </c>
      <c r="AI209" s="66">
        <v>23.8</v>
      </c>
      <c r="AJ209" s="66"/>
      <c r="AK209" s="66"/>
      <c r="AL209" s="66"/>
      <c r="AM209" s="66"/>
      <c r="AN209" s="66"/>
      <c r="AO209" s="66"/>
      <c r="AP209" s="67">
        <f t="shared" si="16"/>
        <v>25</v>
      </c>
      <c r="AQ209" s="68">
        <f t="shared" si="17"/>
        <v>25.047999999999998</v>
      </c>
      <c r="AR209" s="68">
        <f>IFERROR(VLOOKUP(A209,Climatologia_TMAX!A:U,9+$E$2,FALSE),"")</f>
        <v>24.245733077905491</v>
      </c>
      <c r="AS209" s="68">
        <f t="shared" si="18"/>
        <v>0.8022669220945069</v>
      </c>
      <c r="AT209" s="74">
        <f t="shared" si="19"/>
        <v>28</v>
      </c>
      <c r="AU209" s="74">
        <f t="array" ref="AU209">IFERROR(
  _xlfn.LET(
    _xlpm.mesTxt, INDEX({"ENERO","FEBRERO","MARZO","ABRIL","MAYO","JUNIO","JULIO","AGOSTO","SEPTIEMBRE","OCTUBRE","NOVIEMBRE","DICIEMBRE"}, E$2),
    _xlpm.colIni, MATCH(_xlpm.mesTxt, Maximos_TMAX!$1:$1, 0),
    _xlpm.fila, MATCH($A209, Maximos_TMAX!$A:$A, 0),
    _xlpm.val, INDEX(Maximos_TMAX!$A:$ZZ, _xlpm.fila, _xlpm.colIni),
    IF(_xlpm.val="", "", _xlpm.val)
  ),
"")</f>
        <v>29.3</v>
      </c>
      <c r="AV209" s="75">
        <f t="array" ref="AV20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MATCH($A209,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37520</v>
      </c>
      <c r="AW209" s="69">
        <f t="shared" si="20"/>
        <v>-1.3000000000000007</v>
      </c>
    </row>
    <row r="210" spans="1:49" ht="14.25" customHeight="1" x14ac:dyDescent="0.2">
      <c r="A210" s="64">
        <v>16025030</v>
      </c>
      <c r="B210" s="70" t="s">
        <v>408</v>
      </c>
      <c r="C210" s="70" t="s">
        <v>370</v>
      </c>
      <c r="D210" s="99">
        <v>-72.830555559999993</v>
      </c>
      <c r="E210" s="99">
        <v>7.7745833329999998</v>
      </c>
      <c r="F210" s="64">
        <v>860</v>
      </c>
      <c r="G210" s="62">
        <v>54</v>
      </c>
      <c r="H210" s="62">
        <v>54660</v>
      </c>
      <c r="I210" s="72" t="s">
        <v>371</v>
      </c>
      <c r="J210" s="72" t="s">
        <v>408</v>
      </c>
      <c r="K210" s="66">
        <v>31.4</v>
      </c>
      <c r="L210" s="66">
        <v>31.6</v>
      </c>
      <c r="M210" s="66">
        <v>31.8</v>
      </c>
      <c r="N210" s="66">
        <v>31.8</v>
      </c>
      <c r="O210" s="66">
        <v>32</v>
      </c>
      <c r="P210" s="66">
        <v>30.2</v>
      </c>
      <c r="Q210" s="66">
        <v>32.4</v>
      </c>
      <c r="R210" s="66">
        <v>29</v>
      </c>
      <c r="S210" s="66">
        <v>30.4</v>
      </c>
      <c r="T210" s="66">
        <v>31</v>
      </c>
      <c r="U210" s="66">
        <v>31.2</v>
      </c>
      <c r="V210" s="66">
        <v>31.6</v>
      </c>
      <c r="W210" s="66">
        <v>28.4</v>
      </c>
      <c r="X210" s="66">
        <v>33</v>
      </c>
      <c r="Y210" s="66">
        <v>32.799999999999997</v>
      </c>
      <c r="Z210" s="66">
        <v>32</v>
      </c>
      <c r="AA210" s="66">
        <v>31.8</v>
      </c>
      <c r="AB210" s="66">
        <v>32</v>
      </c>
      <c r="AC210" s="66">
        <v>31.2</v>
      </c>
      <c r="AD210" s="66">
        <v>33.200000000000003</v>
      </c>
      <c r="AE210" s="66">
        <v>32</v>
      </c>
      <c r="AF210" s="66">
        <v>33.799999999999997</v>
      </c>
      <c r="AG210" s="66">
        <v>34</v>
      </c>
      <c r="AH210" s="66">
        <v>32.6</v>
      </c>
      <c r="AI210" s="66">
        <v>32.200000000000003</v>
      </c>
      <c r="AJ210" s="66"/>
      <c r="AK210" s="66"/>
      <c r="AL210" s="66"/>
      <c r="AM210" s="66"/>
      <c r="AN210" s="66"/>
      <c r="AO210" s="66"/>
      <c r="AP210" s="67">
        <f t="shared" si="16"/>
        <v>25</v>
      </c>
      <c r="AQ210" s="68">
        <f t="shared" si="17"/>
        <v>31.736000000000004</v>
      </c>
      <c r="AR210" s="68">
        <f>IFERROR(VLOOKUP(A210,Climatologia_TMAX!A:U,9+$E$2,FALSE),"")</f>
        <v>29.646482393723769</v>
      </c>
      <c r="AS210" s="68">
        <f t="shared" si="18"/>
        <v>2.0895176062762353</v>
      </c>
      <c r="AT210" s="74">
        <f t="shared" si="19"/>
        <v>34</v>
      </c>
      <c r="AU210" s="74">
        <f t="array" ref="AU210">IFERROR(
  _xlfn.LET(
    _xlpm.mesTxt, INDEX({"ENERO","FEBRERO","MARZO","ABRIL","MAYO","JUNIO","JULIO","AGOSTO","SEPTIEMBRE","OCTUBRE","NOVIEMBRE","DICIEMBRE"}, E$2),
    _xlpm.colIni, MATCH(_xlpm.mesTxt, Maximos_TMAX!$1:$1, 0),
    _xlpm.fila, MATCH($A210, Maximos_TMAX!$A:$A, 0),
    _xlpm.val, INDEX(Maximos_TMAX!$A:$ZZ, _xlpm.fila, _xlpm.colIni),
    IF(_xlpm.val="", "", _xlpm.val)
  ),
"")</f>
        <v>34.799999999999997</v>
      </c>
      <c r="AV210" s="75">
        <f t="array" ref="AV21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42274</v>
      </c>
      <c r="AW210" s="69">
        <f t="shared" si="20"/>
        <v>-0.79999999999999716</v>
      </c>
    </row>
    <row r="211" spans="1:49" ht="14.25" customHeight="1" x14ac:dyDescent="0.2">
      <c r="A211" s="64">
        <v>23205030</v>
      </c>
      <c r="B211" s="70" t="s">
        <v>409</v>
      </c>
      <c r="C211" s="70" t="s">
        <v>370</v>
      </c>
      <c r="D211" s="99">
        <v>-74.059166669999996</v>
      </c>
      <c r="E211" s="99">
        <v>7.9652777779999999</v>
      </c>
      <c r="F211" s="64">
        <v>650</v>
      </c>
      <c r="G211" s="62">
        <v>13</v>
      </c>
      <c r="H211" s="62">
        <v>13688</v>
      </c>
      <c r="I211" s="72" t="s">
        <v>34</v>
      </c>
      <c r="J211" s="72" t="s">
        <v>410</v>
      </c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7">
        <f t="shared" si="16"/>
        <v>0</v>
      </c>
      <c r="AQ211" s="68" t="str">
        <f t="shared" si="17"/>
        <v/>
      </c>
      <c r="AR211" s="68">
        <f>IFERROR(VLOOKUP(A211,Climatologia_TMAX!A:U,9+$E$2,FALSE),"")</f>
        <v>28.952748074025209</v>
      </c>
      <c r="AS211" s="68" t="str">
        <f t="shared" si="18"/>
        <v/>
      </c>
      <c r="AT211" s="74" t="str">
        <f t="shared" si="19"/>
        <v/>
      </c>
      <c r="AU211" s="74">
        <f t="array" ref="AU211">IFERROR(
  _xlfn.LET(
    _xlpm.mesTxt, INDEX({"ENERO","FEBRERO","MARZO","ABRIL","MAYO","JUNIO","JULIO","AGOSTO","SEPTIEMBRE","OCTUBRE","NOVIEMBRE","DICIEMBRE"}, E$2),
    _xlpm.colIni, MATCH(_xlpm.mesTxt, Maximos_TMAX!$1:$1, 0),
    _xlpm.fila, MATCH($A211, Maximos_TMAX!$A:$A, 0),
    _xlpm.val, INDEX(Maximos_TMAX!$A:$ZZ, _xlpm.fila, _xlpm.colIni),
    IF(_xlpm.val="", "", _xlpm.val)
  ),
"")</f>
        <v>33.4</v>
      </c>
      <c r="AV211" s="75">
        <f t="array" ref="AV21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40086</v>
      </c>
      <c r="AW211" s="69" t="str">
        <f t="shared" si="20"/>
        <v>NA</v>
      </c>
    </row>
    <row r="212" spans="1:49" ht="14.25" customHeight="1" x14ac:dyDescent="0.2">
      <c r="A212" s="64">
        <v>16035030</v>
      </c>
      <c r="B212" s="70" t="s">
        <v>411</v>
      </c>
      <c r="C212" s="70" t="s">
        <v>370</v>
      </c>
      <c r="D212" s="99">
        <v>-72.803055560000004</v>
      </c>
      <c r="E212" s="99">
        <v>8.0766666669999996</v>
      </c>
      <c r="F212" s="64">
        <v>320</v>
      </c>
      <c r="G212" s="62">
        <v>54</v>
      </c>
      <c r="H212" s="62">
        <v>54720</v>
      </c>
      <c r="I212" s="72" t="s">
        <v>371</v>
      </c>
      <c r="J212" s="72" t="s">
        <v>411</v>
      </c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7">
        <f t="shared" si="16"/>
        <v>0</v>
      </c>
      <c r="AQ212" s="68" t="str">
        <f t="shared" si="17"/>
        <v/>
      </c>
      <c r="AR212" s="68">
        <f>IFERROR(VLOOKUP(A212,Climatologia_TMAX!A:U,9+$E$2,FALSE),"")</f>
        <v>33.657073748992417</v>
      </c>
      <c r="AS212" s="68" t="str">
        <f t="shared" si="18"/>
        <v/>
      </c>
      <c r="AT212" s="74" t="str">
        <f t="shared" si="19"/>
        <v/>
      </c>
      <c r="AU212" s="74" t="str">
        <f t="array" ref="AU212">IFERROR(
  _xlfn.LET(
    _xlpm.mesTxt, INDEX({"ENERO","FEBRERO","MARZO","ABRIL","MAYO","JUNIO","JULIO","AGOSTO","SEPTIEMBRE","OCTUBRE","NOVIEMBRE","DICIEMBRE"}, E$2),
    _xlpm.colIni, MATCH(_xlpm.mesTxt, Maximos_TMAX!$1:$1, 0),
    _xlpm.fila, MATCH($A212, Maximos_TMAX!$A:$A, 0),
    _xlpm.val, INDEX(Maximos_TMAX!$A:$ZZ, _xlpm.fila, _xlpm.colIni),
    IF(_xlpm.val="", "", _xlpm.val)
  ),
"")</f>
        <v/>
      </c>
      <c r="AV212" s="75" t="str">
        <f t="array" ref="AV21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MATCH($A212,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12" s="69" t="str">
        <f t="shared" si="20"/>
        <v>NA</v>
      </c>
    </row>
    <row r="213" spans="1:49" ht="14.25" customHeight="1" x14ac:dyDescent="0.2">
      <c r="A213" s="64">
        <v>16035010</v>
      </c>
      <c r="B213" s="70" t="s">
        <v>412</v>
      </c>
      <c r="C213" s="70" t="s">
        <v>370</v>
      </c>
      <c r="D213" s="99">
        <v>-72.72666667</v>
      </c>
      <c r="E213" s="99">
        <v>8.6383333330000003</v>
      </c>
      <c r="F213" s="64">
        <v>50</v>
      </c>
      <c r="G213" s="62">
        <v>54</v>
      </c>
      <c r="H213" s="62">
        <v>54810</v>
      </c>
      <c r="I213" s="72" t="s">
        <v>371</v>
      </c>
      <c r="J213" s="72" t="s">
        <v>413</v>
      </c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  <c r="AP213" s="67">
        <f t="shared" si="16"/>
        <v>0</v>
      </c>
      <c r="AQ213" s="68" t="str">
        <f t="shared" si="17"/>
        <v/>
      </c>
      <c r="AR213" s="68" t="str">
        <f>IFERROR(VLOOKUP(A213,Climatologia_TMAX!A:U,9+$E$2,FALSE),"")</f>
        <v/>
      </c>
      <c r="AS213" s="68" t="str">
        <f t="shared" si="18"/>
        <v/>
      </c>
      <c r="AT213" s="74" t="str">
        <f t="shared" si="19"/>
        <v/>
      </c>
      <c r="AU213" s="74" t="str">
        <f t="array" ref="AU213">IFERROR(
  _xlfn.LET(
    _xlpm.mesTxt, INDEX({"ENERO","FEBRERO","MARZO","ABRIL","MAYO","JUNIO","JULIO","AGOSTO","SEPTIEMBRE","OCTUBRE","NOVIEMBRE","DICIEMBRE"}, E$2),
    _xlpm.colIni, MATCH(_xlpm.mesTxt, Maximos_TMAX!$1:$1, 0),
    _xlpm.fila, MATCH($A213, Maximos_TMAX!$A:$A, 0),
    _xlpm.val, INDEX(Maximos_TMAX!$A:$ZZ, _xlpm.fila, _xlpm.colIni),
    IF(_xlpm.val="", "", _xlpm.val)
  ),
"")</f>
        <v/>
      </c>
      <c r="AV213" s="75" t="str">
        <f t="array" ref="AV21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13" s="69" t="str">
        <f t="shared" si="20"/>
        <v>NA</v>
      </c>
    </row>
    <row r="214" spans="1:49" ht="14.25" customHeight="1" x14ac:dyDescent="0.2">
      <c r="A214" s="64">
        <v>37035010</v>
      </c>
      <c r="B214" s="70" t="s">
        <v>414</v>
      </c>
      <c r="C214" s="70" t="s">
        <v>370</v>
      </c>
      <c r="D214" s="101">
        <v>-72.115833330000001</v>
      </c>
      <c r="E214" s="101">
        <v>7.0061111110000001</v>
      </c>
      <c r="F214" s="64">
        <v>370</v>
      </c>
      <c r="G214" s="62">
        <v>54</v>
      </c>
      <c r="H214" s="62">
        <v>54820</v>
      </c>
      <c r="I214" s="72" t="s">
        <v>371</v>
      </c>
      <c r="J214" s="72" t="s">
        <v>415</v>
      </c>
      <c r="K214" s="66">
        <v>29</v>
      </c>
      <c r="L214" s="66">
        <v>27</v>
      </c>
      <c r="M214" s="66">
        <v>32</v>
      </c>
      <c r="N214" s="66">
        <v>31.6</v>
      </c>
      <c r="O214" s="66">
        <v>30</v>
      </c>
      <c r="P214" s="66">
        <v>29.6</v>
      </c>
      <c r="Q214" s="66">
        <v>33</v>
      </c>
      <c r="R214" s="66">
        <v>27</v>
      </c>
      <c r="S214" s="66">
        <v>32</v>
      </c>
      <c r="T214" s="109">
        <v>31.6</v>
      </c>
      <c r="U214" s="66">
        <v>28</v>
      </c>
      <c r="V214" s="66">
        <v>32</v>
      </c>
      <c r="W214" s="66">
        <v>29.4</v>
      </c>
      <c r="X214" s="66">
        <v>31.4</v>
      </c>
      <c r="Y214" s="66">
        <v>30.6</v>
      </c>
      <c r="Z214" s="66">
        <v>30.2</v>
      </c>
      <c r="AA214" s="66">
        <v>30</v>
      </c>
      <c r="AB214" s="66">
        <v>31.2</v>
      </c>
      <c r="AC214" s="66">
        <v>31.6</v>
      </c>
      <c r="AD214" s="66">
        <v>30.8</v>
      </c>
      <c r="AE214" s="66">
        <v>31.2</v>
      </c>
      <c r="AF214" s="66">
        <v>33</v>
      </c>
      <c r="AG214" s="66">
        <v>33.4</v>
      </c>
      <c r="AH214" s="66">
        <v>25</v>
      </c>
      <c r="AI214" s="66">
        <v>30</v>
      </c>
      <c r="AJ214" s="66"/>
      <c r="AK214" s="66"/>
      <c r="AL214" s="66"/>
      <c r="AM214" s="66"/>
      <c r="AN214" s="66"/>
      <c r="AO214" s="66"/>
      <c r="AP214" s="67">
        <f t="shared" si="16"/>
        <v>25</v>
      </c>
      <c r="AQ214" s="68">
        <f t="shared" si="17"/>
        <v>30.423999999999999</v>
      </c>
      <c r="AR214" s="68">
        <f>IFERROR(VLOOKUP(A214,Climatologia_TMAX!A:U,9+$E$2,FALSE),"")</f>
        <v>29.972884729064042</v>
      </c>
      <c r="AS214" s="68">
        <f t="shared" si="18"/>
        <v>0.45111527093595782</v>
      </c>
      <c r="AT214" s="74">
        <f t="shared" si="19"/>
        <v>33.4</v>
      </c>
      <c r="AU214" s="74">
        <f t="array" ref="AU214">IFERROR(
  _xlfn.LET(
    _xlpm.mesTxt, INDEX({"ENERO","FEBRERO","MARZO","ABRIL","MAYO","JUNIO","JULIO","AGOSTO","SEPTIEMBRE","OCTUBRE","NOVIEMBRE","DICIEMBRE"}, E$2),
    _xlpm.colIni, MATCH(_xlpm.mesTxt, Maximos_TMAX!$1:$1, 0),
    _xlpm.fila, MATCH($A214, Maximos_TMAX!$A:$A, 0),
    _xlpm.val, INDEX(Maximos_TMAX!$A:$ZZ, _xlpm.fila, _xlpm.colIni),
    IF(_xlpm.val="", "", _xlpm.val)
  ),
"")</f>
        <v>35</v>
      </c>
      <c r="AV214" s="75">
        <f t="array" ref="AV21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45923</v>
      </c>
      <c r="AW214" s="69">
        <f t="shared" si="20"/>
        <v>-1.6000000000000014</v>
      </c>
    </row>
    <row r="215" spans="1:49" ht="14.25" customHeight="1" x14ac:dyDescent="0.2">
      <c r="A215" s="64">
        <v>23185010</v>
      </c>
      <c r="B215" s="70" t="s">
        <v>416</v>
      </c>
      <c r="C215" s="70" t="s">
        <v>370</v>
      </c>
      <c r="D215" s="99">
        <v>-73.537222220000004</v>
      </c>
      <c r="E215" s="99">
        <v>7.4561111110000002</v>
      </c>
      <c r="F215" s="64">
        <v>328</v>
      </c>
      <c r="G215" s="62">
        <v>68</v>
      </c>
      <c r="H215" s="62">
        <v>68655</v>
      </c>
      <c r="I215" s="72" t="s">
        <v>49</v>
      </c>
      <c r="J215" s="72" t="s">
        <v>417</v>
      </c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  <c r="AP215" s="67">
        <f t="shared" si="16"/>
        <v>0</v>
      </c>
      <c r="AQ215" s="68" t="str">
        <f t="shared" si="17"/>
        <v/>
      </c>
      <c r="AR215" s="68">
        <f>IFERROR(VLOOKUP(A215,Climatologia_TMAX!A:U,9+$E$2,FALSE),"")</f>
        <v>33.50350037857438</v>
      </c>
      <c r="AS215" s="68" t="str">
        <f t="shared" si="18"/>
        <v/>
      </c>
      <c r="AT215" s="74" t="str">
        <f t="shared" si="19"/>
        <v/>
      </c>
      <c r="AU215" s="74">
        <f t="array" ref="AU215">IFERROR(
  _xlfn.LET(
    _xlpm.mesTxt, INDEX({"ENERO","FEBRERO","MARZO","ABRIL","MAYO","JUNIO","JULIO","AGOSTO","SEPTIEMBRE","OCTUBRE","NOVIEMBRE","DICIEMBRE"}, E$2),
    _xlpm.colIni, MATCH(_xlpm.mesTxt, Maximos_TMAX!$1:$1, 0),
    _xlpm.fila, MATCH($A215, Maximos_TMAX!$A:$A, 0),
    _xlpm.val, INDEX(Maximos_TMAX!$A:$ZZ, _xlpm.fila, _xlpm.colIni),
    IF(_xlpm.val="", "", _xlpm.val)
  ),
"")</f>
        <v>37.799999999999997</v>
      </c>
      <c r="AV215" s="75">
        <f t="array" ref="AV21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41883</v>
      </c>
      <c r="AW215" s="69" t="str">
        <f t="shared" si="20"/>
        <v>NA</v>
      </c>
    </row>
    <row r="216" spans="1:49" ht="14.25" customHeight="1" x14ac:dyDescent="0.2">
      <c r="A216" s="64">
        <v>23195090</v>
      </c>
      <c r="B216" s="70" t="s">
        <v>418</v>
      </c>
      <c r="C216" s="70" t="s">
        <v>370</v>
      </c>
      <c r="D216" s="99">
        <v>-72.987499999999997</v>
      </c>
      <c r="E216" s="99">
        <v>7.3658299999999999</v>
      </c>
      <c r="F216" s="64">
        <v>1791</v>
      </c>
      <c r="G216" s="62">
        <v>68</v>
      </c>
      <c r="H216" s="62">
        <v>68780</v>
      </c>
      <c r="I216" s="72" t="s">
        <v>49</v>
      </c>
      <c r="J216" s="72" t="s">
        <v>419</v>
      </c>
      <c r="K216" s="66">
        <v>27.4</v>
      </c>
      <c r="L216" s="66">
        <v>27</v>
      </c>
      <c r="M216" s="66">
        <v>27.8</v>
      </c>
      <c r="N216" s="66">
        <v>27.4</v>
      </c>
      <c r="O216" s="66">
        <v>27.4</v>
      </c>
      <c r="P216" s="66">
        <v>25.2</v>
      </c>
      <c r="Q216" s="66">
        <v>27.4</v>
      </c>
      <c r="R216" s="66">
        <v>27.4</v>
      </c>
      <c r="S216" s="66">
        <v>28.8</v>
      </c>
      <c r="T216" s="66">
        <v>28.8</v>
      </c>
      <c r="U216" s="66">
        <v>27</v>
      </c>
      <c r="V216" s="66">
        <v>28</v>
      </c>
      <c r="W216" s="66">
        <v>27.8</v>
      </c>
      <c r="X216" s="66">
        <v>28.8</v>
      </c>
      <c r="Y216" s="66">
        <v>28.2</v>
      </c>
      <c r="Z216" s="66">
        <v>27.6</v>
      </c>
      <c r="AA216" s="66">
        <v>30.2</v>
      </c>
      <c r="AB216" s="66"/>
      <c r="AC216" s="66">
        <v>29.4</v>
      </c>
      <c r="AD216" s="66">
        <v>27.4</v>
      </c>
      <c r="AE216" s="66">
        <v>27.4</v>
      </c>
      <c r="AF216" s="66">
        <v>27.4</v>
      </c>
      <c r="AG216" s="66"/>
      <c r="AH216" s="66"/>
      <c r="AI216" s="66"/>
      <c r="AJ216" s="66"/>
      <c r="AK216" s="66"/>
      <c r="AL216" s="66"/>
      <c r="AM216" s="66"/>
      <c r="AN216" s="66"/>
      <c r="AO216" s="66"/>
      <c r="AP216" s="67">
        <f t="shared" si="16"/>
        <v>21</v>
      </c>
      <c r="AQ216" s="68">
        <f t="shared" si="17"/>
        <v>27.799999999999997</v>
      </c>
      <c r="AR216" s="68" t="str">
        <f>IFERROR(VLOOKUP(A216,Climatologia_TMAX!A:U,9+$E$2,FALSE),"")</f>
        <v/>
      </c>
      <c r="AS216" s="68" t="str">
        <f t="shared" si="18"/>
        <v/>
      </c>
      <c r="AT216" s="74">
        <f t="shared" si="19"/>
        <v>30.2</v>
      </c>
      <c r="AU216" s="74">
        <f t="array" ref="AU216">IFERROR(
  _xlfn.LET(
    _xlpm.mesTxt, INDEX({"ENERO","FEBRERO","MARZO","ABRIL","MAYO","JUNIO","JULIO","AGOSTO","SEPTIEMBRE","OCTUBRE","NOVIEMBRE","DICIEMBRE"}, E$2),
    _xlpm.colIni, MATCH(_xlpm.mesTxt, Maximos_TMAX!$1:$1, 0),
    _xlpm.fila, MATCH($A216, Maximos_TMAX!$A:$A, 0),
    _xlpm.val, INDEX(Maximos_TMAX!$A:$ZZ, _xlpm.fila, _xlpm.colIni),
    IF(_xlpm.val="", "", _xlpm.val)
  ),
"")</f>
        <v>30</v>
      </c>
      <c r="AV216" s="75">
        <f t="array" ref="AV21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42262</v>
      </c>
      <c r="AW216" s="69">
        <f t="shared" si="20"/>
        <v>0.19999999999999929</v>
      </c>
    </row>
    <row r="217" spans="1:49" ht="14.25" customHeight="1" x14ac:dyDescent="0.2">
      <c r="A217" s="64">
        <v>24055030</v>
      </c>
      <c r="B217" s="70" t="s">
        <v>420</v>
      </c>
      <c r="C217" s="70" t="s">
        <v>370</v>
      </c>
      <c r="D217" s="101">
        <v>-73.282749999999993</v>
      </c>
      <c r="E217" s="101">
        <v>6.7927777779999996</v>
      </c>
      <c r="F217" s="64">
        <v>1810</v>
      </c>
      <c r="G217" s="62">
        <v>68</v>
      </c>
      <c r="H217" s="62">
        <v>68895</v>
      </c>
      <c r="I217" s="72" t="s">
        <v>49</v>
      </c>
      <c r="J217" s="72" t="s">
        <v>420</v>
      </c>
      <c r="K217" s="66">
        <v>25.4</v>
      </c>
      <c r="L217" s="66">
        <v>25.8</v>
      </c>
      <c r="M217" s="66">
        <v>25.6</v>
      </c>
      <c r="N217" s="66">
        <v>26.6</v>
      </c>
      <c r="O217" s="66">
        <v>26.6</v>
      </c>
      <c r="P217" s="66">
        <v>27</v>
      </c>
      <c r="Q217" s="66">
        <v>24.2</v>
      </c>
      <c r="R217" s="66">
        <v>27.6</v>
      </c>
      <c r="S217" s="66">
        <v>28</v>
      </c>
      <c r="T217" s="66">
        <v>27.8</v>
      </c>
      <c r="U217" s="66">
        <v>27.6</v>
      </c>
      <c r="V217" s="66">
        <v>27.4</v>
      </c>
      <c r="W217" s="66">
        <v>27.2</v>
      </c>
      <c r="X217" s="66">
        <v>27.2</v>
      </c>
      <c r="Y217" s="66">
        <v>27.6</v>
      </c>
      <c r="Z217" s="66">
        <v>27.6</v>
      </c>
      <c r="AA217" s="66">
        <v>28.4</v>
      </c>
      <c r="AB217" s="66">
        <v>28.4</v>
      </c>
      <c r="AC217" s="66">
        <v>28.4</v>
      </c>
      <c r="AD217" s="66">
        <v>28.4</v>
      </c>
      <c r="AE217" s="66">
        <v>23.8</v>
      </c>
      <c r="AF217" s="66">
        <v>26</v>
      </c>
      <c r="AG217" s="66">
        <v>26.4</v>
      </c>
      <c r="AH217" s="66">
        <v>26.6</v>
      </c>
      <c r="AI217" s="66">
        <v>26.6</v>
      </c>
      <c r="AJ217" s="66"/>
      <c r="AK217" s="66"/>
      <c r="AL217" s="66"/>
      <c r="AM217" s="66"/>
      <c r="AN217" s="66"/>
      <c r="AO217" s="66"/>
      <c r="AP217" s="67">
        <f t="shared" si="16"/>
        <v>25</v>
      </c>
      <c r="AQ217" s="68">
        <f t="shared" si="17"/>
        <v>26.887999999999998</v>
      </c>
      <c r="AR217" s="68">
        <f>IFERROR(VLOOKUP(A217,Climatologia_TMAX!A:U,9+$E$2,FALSE),"")</f>
        <v>23.75456916901744</v>
      </c>
      <c r="AS217" s="68">
        <f t="shared" si="18"/>
        <v>3.133430830982558</v>
      </c>
      <c r="AT217" s="74">
        <f t="shared" si="19"/>
        <v>28.4</v>
      </c>
      <c r="AU217" s="74">
        <f t="array" ref="AU217">IFERROR(
  _xlfn.LET(
    _xlpm.mesTxt, INDEX({"ENERO","FEBRERO","MARZO","ABRIL","MAYO","JUNIO","JULIO","AGOSTO","SEPTIEMBRE","OCTUBRE","NOVIEMBRE","DICIEMBRE"}, E$2),
    _xlpm.colIni, MATCH(_xlpm.mesTxt, Maximos_TMAX!$1:$1, 0),
    _xlpm.fila, MATCH($A217, Maximos_TMAX!$A:$A, 0),
    _xlpm.val, INDEX(Maximos_TMAX!$A:$ZZ, _xlpm.fila, _xlpm.colIni),
    IF(_xlpm.val="", "", _xlpm.val)
  ),
"")</f>
        <v>27.8</v>
      </c>
      <c r="AV217" s="75">
        <f t="array" ref="AV21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42262</v>
      </c>
      <c r="AW217" s="69">
        <f t="shared" si="20"/>
        <v>0.59999999999999787</v>
      </c>
    </row>
    <row r="218" spans="1:49" ht="14.25" customHeight="1" x14ac:dyDescent="0.2">
      <c r="A218" s="64">
        <v>53115010</v>
      </c>
      <c r="B218" s="70" t="s">
        <v>421</v>
      </c>
      <c r="C218" s="70" t="s">
        <v>422</v>
      </c>
      <c r="D218" s="101">
        <v>-76.992388888999997</v>
      </c>
      <c r="E218" s="101">
        <v>3.8201111110000001</v>
      </c>
      <c r="F218" s="64">
        <v>28</v>
      </c>
      <c r="G218" s="62">
        <v>76</v>
      </c>
      <c r="H218" s="62">
        <v>76109</v>
      </c>
      <c r="I218" s="72" t="s">
        <v>423</v>
      </c>
      <c r="J218" s="72" t="s">
        <v>424</v>
      </c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  <c r="AP218" s="67">
        <f t="shared" si="16"/>
        <v>0</v>
      </c>
      <c r="AQ218" s="68" t="str">
        <f t="shared" si="17"/>
        <v/>
      </c>
      <c r="AR218" s="68">
        <f>IFERROR(VLOOKUP(A218,Climatologia_TMAX!A:U,9+$E$2,FALSE),"")</f>
        <v>30.05767241379311</v>
      </c>
      <c r="AS218" s="68" t="str">
        <f t="shared" si="18"/>
        <v/>
      </c>
      <c r="AT218" s="74" t="str">
        <f t="shared" si="19"/>
        <v/>
      </c>
      <c r="AU218" s="74">
        <f t="array" ref="AU218">IFERROR(
  _xlfn.LET(
    _xlpm.mesTxt, INDEX({"ENERO","FEBRERO","MARZO","ABRIL","MAYO","JUNIO","JULIO","AGOSTO","SEPTIEMBRE","OCTUBRE","NOVIEMBRE","DICIEMBRE"}, E$2),
    _xlpm.colIni, MATCH(_xlpm.mesTxt, Maximos_TMAX!$1:$1, 0),
    _xlpm.fila, MATCH($A218, Maximos_TMAX!$A:$A, 0),
    _xlpm.val, INDEX(Maximos_TMAX!$A:$ZZ, _xlpm.fila, _xlpm.colIni),
    IF(_xlpm.val="", "", _xlpm.val)
  ),
"")</f>
        <v>33.6</v>
      </c>
      <c r="AV218" s="75">
        <f t="array" ref="AV21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32030</v>
      </c>
      <c r="AW218" s="69" t="str">
        <f t="shared" si="20"/>
        <v>NA</v>
      </c>
    </row>
    <row r="219" spans="1:49" ht="14.25" customHeight="1" x14ac:dyDescent="0.2">
      <c r="A219" s="64">
        <v>26105160</v>
      </c>
      <c r="B219" s="70" t="s">
        <v>425</v>
      </c>
      <c r="C219" s="70" t="s">
        <v>422</v>
      </c>
      <c r="D219" s="101">
        <v>-76.223583329999997</v>
      </c>
      <c r="E219" s="101">
        <v>4.0900833329999999</v>
      </c>
      <c r="F219" s="64">
        <v>980</v>
      </c>
      <c r="G219" s="62">
        <v>76</v>
      </c>
      <c r="H219" s="62">
        <v>76834</v>
      </c>
      <c r="I219" s="72" t="s">
        <v>423</v>
      </c>
      <c r="J219" s="72" t="s">
        <v>426</v>
      </c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  <c r="AM219" s="66"/>
      <c r="AN219" s="66"/>
      <c r="AO219" s="66"/>
      <c r="AP219" s="67">
        <f t="shared" si="16"/>
        <v>0</v>
      </c>
      <c r="AQ219" s="68" t="str">
        <f t="shared" si="17"/>
        <v/>
      </c>
      <c r="AR219" s="68">
        <f>IFERROR(VLOOKUP(A219,Climatologia_TMAX!A:U,9+$E$2,FALSE),"")</f>
        <v>30.36653689844638</v>
      </c>
      <c r="AS219" s="68" t="str">
        <f t="shared" si="18"/>
        <v/>
      </c>
      <c r="AT219" s="74" t="str">
        <f t="shared" si="19"/>
        <v/>
      </c>
      <c r="AU219" s="74" t="str">
        <f t="array" ref="AU219">IFERROR(
  _xlfn.LET(
    _xlpm.mesTxt, INDEX({"ENERO","FEBRERO","MARZO","ABRIL","MAYO","JUNIO","JULIO","AGOSTO","SEPTIEMBRE","OCTUBRE","NOVIEMBRE","DICIEMBRE"}, E$2),
    _xlpm.colIni, MATCH(_xlpm.mesTxt, Maximos_TMAX!$1:$1, 0),
    _xlpm.fila, MATCH($A219, Maximos_TMAX!$A:$A, 0),
    _xlpm.val, INDEX(Maximos_TMAX!$A:$ZZ, _xlpm.fila, _xlpm.colIni),
    IF(_xlpm.val="", "", _xlpm.val)
  ),
"")</f>
        <v/>
      </c>
      <c r="AV219" s="75" t="str">
        <f t="array" ref="AV21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MATCH($A219,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19" s="69" t="str">
        <f t="shared" si="20"/>
        <v>NA</v>
      </c>
    </row>
    <row r="220" spans="1:49" ht="14.25" customHeight="1" x14ac:dyDescent="0.2">
      <c r="A220" s="64">
        <v>26155110</v>
      </c>
      <c r="B220" s="70" t="s">
        <v>427</v>
      </c>
      <c r="C220" s="70" t="s">
        <v>422</v>
      </c>
      <c r="D220" s="101">
        <v>-75.469916667000007</v>
      </c>
      <c r="E220" s="101">
        <v>5.0297777779999997</v>
      </c>
      <c r="F220" s="64">
        <v>2104</v>
      </c>
      <c r="G220" s="62">
        <v>17</v>
      </c>
      <c r="H220" s="62">
        <v>17001</v>
      </c>
      <c r="I220" s="72" t="s">
        <v>115</v>
      </c>
      <c r="J220" s="72" t="s">
        <v>428</v>
      </c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  <c r="AP220" s="67">
        <f t="shared" si="16"/>
        <v>0</v>
      </c>
      <c r="AQ220" s="68" t="str">
        <f t="shared" si="17"/>
        <v/>
      </c>
      <c r="AR220" s="68">
        <f>IFERROR(VLOOKUP(A220,Climatologia_TMAX!A:U,9+$E$2,FALSE),"")</f>
        <v>21.063776683087031</v>
      </c>
      <c r="AS220" s="68" t="str">
        <f t="shared" si="18"/>
        <v/>
      </c>
      <c r="AT220" s="74" t="str">
        <f t="shared" si="19"/>
        <v/>
      </c>
      <c r="AU220" s="74">
        <f t="array" ref="AU220">IFERROR(
  _xlfn.LET(
    _xlpm.mesTxt, INDEX({"ENERO","FEBRERO","MARZO","ABRIL","MAYO","JUNIO","JULIO","AGOSTO","SEPTIEMBRE","OCTUBRE","NOVIEMBRE","DICIEMBRE"}, E$2),
    _xlpm.colIni, MATCH(_xlpm.mesTxt, Maximos_TMAX!$1:$1, 0),
    _xlpm.fila, MATCH($A220, Maximos_TMAX!$A:$A, 0),
    _xlpm.val, INDEX(Maximos_TMAX!$A:$ZZ, _xlpm.fila, _xlpm.colIni),
    IF(_xlpm.val="", "", _xlpm.val)
  ),
"")</f>
        <v>28</v>
      </c>
      <c r="AV220" s="75">
        <f t="array" ref="AV22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42255</v>
      </c>
      <c r="AW220" s="69" t="str">
        <f t="shared" si="20"/>
        <v>NA</v>
      </c>
    </row>
    <row r="221" spans="1:49" ht="14.25" customHeight="1" x14ac:dyDescent="0.2">
      <c r="A221" s="64">
        <v>26105140</v>
      </c>
      <c r="B221" s="70" t="s">
        <v>429</v>
      </c>
      <c r="C221" s="70" t="s">
        <v>422</v>
      </c>
      <c r="D221" s="101">
        <v>-75.888027777999994</v>
      </c>
      <c r="E221" s="101">
        <v>4.0330555559999999</v>
      </c>
      <c r="F221" s="64">
        <v>2902</v>
      </c>
      <c r="G221" s="62">
        <v>76</v>
      </c>
      <c r="H221" s="62">
        <v>76834</v>
      </c>
      <c r="I221" s="72" t="s">
        <v>423</v>
      </c>
      <c r="J221" s="72" t="s">
        <v>426</v>
      </c>
      <c r="K221" s="66">
        <v>16.600000000000001</v>
      </c>
      <c r="L221" s="66">
        <v>16.600000000000001</v>
      </c>
      <c r="M221" s="109">
        <v>16</v>
      </c>
      <c r="N221" s="66">
        <v>15.2</v>
      </c>
      <c r="O221" s="66">
        <v>18</v>
      </c>
      <c r="P221" s="66">
        <v>16</v>
      </c>
      <c r="Q221" s="66">
        <v>14.8</v>
      </c>
      <c r="R221" s="66"/>
      <c r="S221" s="66"/>
      <c r="T221" s="66"/>
      <c r="U221" s="66"/>
      <c r="V221" s="66"/>
      <c r="W221" s="66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L221" s="66"/>
      <c r="AM221" s="66"/>
      <c r="AN221" s="66"/>
      <c r="AO221" s="66"/>
      <c r="AP221" s="67">
        <f t="shared" si="16"/>
        <v>7</v>
      </c>
      <c r="AQ221" s="68" t="str">
        <f t="shared" si="17"/>
        <v/>
      </c>
      <c r="AR221" s="68">
        <f>IFERROR(VLOOKUP(A221,Climatologia_TMAX!A:U,9+$E$2,FALSE),"")</f>
        <v>16.38944991789819</v>
      </c>
      <c r="AS221" s="68" t="str">
        <f t="shared" si="18"/>
        <v/>
      </c>
      <c r="AT221" s="74">
        <f t="shared" si="19"/>
        <v>18</v>
      </c>
      <c r="AU221" s="74">
        <f t="array" ref="AU221">IFERROR(
  _xlfn.LET(
    _xlpm.mesTxt, INDEX({"ENERO","FEBRERO","MARZO","ABRIL","MAYO","JUNIO","JULIO","AGOSTO","SEPTIEMBRE","OCTUBRE","NOVIEMBRE","DICIEMBRE"}, E$2),
    _xlpm.colIni, MATCH(_xlpm.mesTxt, Maximos_TMAX!$1:$1, 0),
    _xlpm.fila, MATCH($A221, Maximos_TMAX!$A:$A, 0),
    _xlpm.val, INDEX(Maximos_TMAX!$A:$ZZ, _xlpm.fila, _xlpm.colIni),
    IF(_xlpm.val="", "", _xlpm.val)
  ),
"")</f>
        <v>21.2</v>
      </c>
      <c r="AV221" s="75">
        <f t="array" ref="AV22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45539</v>
      </c>
      <c r="AW221" s="69">
        <f t="shared" si="20"/>
        <v>-3.1999999999999993</v>
      </c>
    </row>
    <row r="222" spans="1:49" ht="14.25" customHeight="1" x14ac:dyDescent="0.2">
      <c r="A222" s="64">
        <v>26145020</v>
      </c>
      <c r="B222" s="70" t="s">
        <v>430</v>
      </c>
      <c r="C222" s="70" t="s">
        <v>422</v>
      </c>
      <c r="D222" s="101">
        <v>-75.800138888999996</v>
      </c>
      <c r="E222" s="101">
        <v>5.2759444440000003</v>
      </c>
      <c r="F222" s="64">
        <v>1984</v>
      </c>
      <c r="G222" s="62">
        <v>17</v>
      </c>
      <c r="H222" s="62">
        <v>17042</v>
      </c>
      <c r="I222" s="72" t="s">
        <v>115</v>
      </c>
      <c r="J222" s="72" t="s">
        <v>431</v>
      </c>
      <c r="K222" s="66">
        <v>22</v>
      </c>
      <c r="L222" s="66">
        <v>24.2</v>
      </c>
      <c r="M222" s="66">
        <v>23.8</v>
      </c>
      <c r="N222" s="66">
        <v>24</v>
      </c>
      <c r="O222" s="66">
        <v>23.4</v>
      </c>
      <c r="P222" s="66">
        <v>24</v>
      </c>
      <c r="Q222" s="66">
        <v>24</v>
      </c>
      <c r="R222" s="66">
        <v>27.4</v>
      </c>
      <c r="S222" s="66">
        <v>25</v>
      </c>
      <c r="T222" s="66">
        <v>25</v>
      </c>
      <c r="U222" s="66">
        <v>22</v>
      </c>
      <c r="V222" s="66">
        <v>24.2</v>
      </c>
      <c r="W222" s="66">
        <v>24.4</v>
      </c>
      <c r="X222" s="66">
        <v>24</v>
      </c>
      <c r="Y222" s="66">
        <v>24</v>
      </c>
      <c r="Z222" s="66">
        <v>24</v>
      </c>
      <c r="AA222" s="109">
        <v>28.6</v>
      </c>
      <c r="AB222" s="66">
        <v>25</v>
      </c>
      <c r="AC222" s="66">
        <v>24.4</v>
      </c>
      <c r="AD222" s="66">
        <v>24</v>
      </c>
      <c r="AE222" s="66">
        <v>24.4</v>
      </c>
      <c r="AF222" s="66">
        <v>24</v>
      </c>
      <c r="AG222" s="66">
        <v>23</v>
      </c>
      <c r="AH222" s="66">
        <v>23</v>
      </c>
      <c r="AI222" s="66"/>
      <c r="AJ222" s="66"/>
      <c r="AK222" s="66"/>
      <c r="AL222" s="66"/>
      <c r="AM222" s="66"/>
      <c r="AN222" s="66"/>
      <c r="AO222" s="66"/>
      <c r="AP222" s="67">
        <f t="shared" si="16"/>
        <v>24</v>
      </c>
      <c r="AQ222" s="68">
        <f t="shared" si="17"/>
        <v>24.241666666666664</v>
      </c>
      <c r="AR222" s="68">
        <f>IFERROR(VLOOKUP(A222,Climatologia_TMAX!A:U,9+$E$2,FALSE),"")</f>
        <v>22.364222333277809</v>
      </c>
      <c r="AS222" s="68">
        <f t="shared" si="18"/>
        <v>1.8774443333888549</v>
      </c>
      <c r="AT222" s="74">
        <f t="shared" si="19"/>
        <v>28.6</v>
      </c>
      <c r="AU222" s="74">
        <f t="array" ref="AU222">IFERROR(
  _xlfn.LET(
    _xlpm.mesTxt, INDEX({"ENERO","FEBRERO","MARZO","ABRIL","MAYO","JUNIO","JULIO","AGOSTO","SEPTIEMBRE","OCTUBRE","NOVIEMBRE","DICIEMBRE"}, E$2),
    _xlpm.colIni, MATCH(_xlpm.mesTxt, Maximos_TMAX!$1:$1, 0),
    _xlpm.fila, MATCH($A222, Maximos_TMAX!$A:$A, 0),
    _xlpm.val, INDEX(Maximos_TMAX!$A:$ZZ, _xlpm.fila, _xlpm.colIni),
    IF(_xlpm.val="", "", _xlpm.val)
  ),
"")</f>
        <v>27.8</v>
      </c>
      <c r="AV222" s="75">
        <f t="array" ref="AV22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42261</v>
      </c>
      <c r="AW222" s="69">
        <f t="shared" si="20"/>
        <v>0.80000000000000071</v>
      </c>
    </row>
    <row r="223" spans="1:49" ht="14.25" customHeight="1" x14ac:dyDescent="0.2">
      <c r="A223" s="64">
        <v>26080310</v>
      </c>
      <c r="B223" s="70" t="s">
        <v>432</v>
      </c>
      <c r="C223" s="70" t="s">
        <v>422</v>
      </c>
      <c r="D223" s="101">
        <v>-76.523027780000007</v>
      </c>
      <c r="E223" s="101">
        <v>3.4759722219999998</v>
      </c>
      <c r="F223" s="64">
        <v>983</v>
      </c>
      <c r="G223" s="62">
        <v>76</v>
      </c>
      <c r="H223" s="62">
        <v>76001</v>
      </c>
      <c r="I223" s="72" t="s">
        <v>423</v>
      </c>
      <c r="J223" s="72" t="s">
        <v>433</v>
      </c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  <c r="AP223" s="67">
        <f t="shared" si="16"/>
        <v>0</v>
      </c>
      <c r="AQ223" s="68" t="str">
        <f t="shared" si="17"/>
        <v/>
      </c>
      <c r="AR223" s="68" t="str">
        <f>IFERROR(VLOOKUP(A223,Climatologia_TMAX!A:U,9+$E$2,FALSE),"")</f>
        <v/>
      </c>
      <c r="AS223" s="68" t="str">
        <f t="shared" si="18"/>
        <v/>
      </c>
      <c r="AT223" s="74" t="str">
        <f t="shared" si="19"/>
        <v/>
      </c>
      <c r="AU223" s="74" t="str">
        <f t="array" ref="AU223">IFERROR(
  _xlfn.LET(
    _xlpm.mesTxt, INDEX({"ENERO","FEBRERO","MARZO","ABRIL","MAYO","JUNIO","JULIO","AGOSTO","SEPTIEMBRE","OCTUBRE","NOVIEMBRE","DICIEMBRE"}, E$2),
    _xlpm.colIni, MATCH(_xlpm.mesTxt, Maximos_TMAX!$1:$1, 0),
    _xlpm.fila, MATCH($A223, Maximos_TMAX!$A:$A, 0),
    _xlpm.val, INDEX(Maximos_TMAX!$A:$ZZ, _xlpm.fila, _xlpm.colIni),
    IF(_xlpm.val="", "", _xlpm.val)
  ),
"")</f>
        <v/>
      </c>
      <c r="AV223" s="75" t="str">
        <f t="array" ref="AV22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23" s="69" t="str">
        <f t="shared" si="20"/>
        <v>NA</v>
      </c>
    </row>
    <row r="224" spans="1:49" ht="14.25" customHeight="1" x14ac:dyDescent="0.2">
      <c r="A224" s="64">
        <v>26075080</v>
      </c>
      <c r="B224" s="70" t="s">
        <v>434</v>
      </c>
      <c r="C224" s="70" t="s">
        <v>422</v>
      </c>
      <c r="D224" s="101">
        <v>-76.299722222</v>
      </c>
      <c r="E224" s="101">
        <v>3.360416667</v>
      </c>
      <c r="F224" s="64">
        <v>128</v>
      </c>
      <c r="G224" s="62">
        <v>76</v>
      </c>
      <c r="H224" s="62">
        <v>76275</v>
      </c>
      <c r="I224" s="72" t="s">
        <v>423</v>
      </c>
      <c r="J224" s="72" t="s">
        <v>435</v>
      </c>
      <c r="K224" s="66">
        <v>34</v>
      </c>
      <c r="L224" s="66">
        <v>31.8</v>
      </c>
      <c r="M224" s="66">
        <v>30.8</v>
      </c>
      <c r="N224" s="66">
        <v>33.4</v>
      </c>
      <c r="O224" s="66">
        <v>34.200000000000003</v>
      </c>
      <c r="P224" s="66">
        <v>33.4</v>
      </c>
      <c r="Q224" s="66">
        <v>35.299999999999997</v>
      </c>
      <c r="R224" s="66">
        <v>34.4</v>
      </c>
      <c r="S224" s="66">
        <v>33.799999999999997</v>
      </c>
      <c r="T224" s="66">
        <v>36</v>
      </c>
      <c r="U224" s="66">
        <v>30</v>
      </c>
      <c r="V224" s="66">
        <v>34.200000000000003</v>
      </c>
      <c r="W224" s="66">
        <v>33.200000000000003</v>
      </c>
      <c r="X224" s="66">
        <v>32.4</v>
      </c>
      <c r="Y224" s="66">
        <v>34</v>
      </c>
      <c r="Z224" s="66">
        <v>33</v>
      </c>
      <c r="AA224" s="66">
        <v>35</v>
      </c>
      <c r="AB224" s="66">
        <v>34.799999999999997</v>
      </c>
      <c r="AC224" s="66">
        <v>34.4</v>
      </c>
      <c r="AD224" s="66">
        <v>31.4</v>
      </c>
      <c r="AE224" s="66">
        <v>33.6</v>
      </c>
      <c r="AF224" s="66">
        <v>32.200000000000003</v>
      </c>
      <c r="AG224" s="66">
        <v>32.4</v>
      </c>
      <c r="AH224" s="66">
        <v>31.4</v>
      </c>
      <c r="AI224" s="66"/>
      <c r="AJ224" s="66"/>
      <c r="AK224" s="66"/>
      <c r="AL224" s="66"/>
      <c r="AM224" s="66"/>
      <c r="AN224" s="66"/>
      <c r="AO224" s="66"/>
      <c r="AP224" s="67">
        <f t="shared" si="16"/>
        <v>24</v>
      </c>
      <c r="AQ224" s="68">
        <f t="shared" si="17"/>
        <v>33.295833333333327</v>
      </c>
      <c r="AR224" s="68" t="str">
        <f>IFERROR(VLOOKUP(A224,Climatologia_TMAX!A:U,9+$E$2,FALSE),"")</f>
        <v/>
      </c>
      <c r="AS224" s="68" t="str">
        <f t="shared" si="18"/>
        <v/>
      </c>
      <c r="AT224" s="74">
        <f t="shared" si="19"/>
        <v>36</v>
      </c>
      <c r="AU224" s="74">
        <f t="array" ref="AU224">IFERROR(
  _xlfn.LET(
    _xlpm.mesTxt, INDEX({"ENERO","FEBRERO","MARZO","ABRIL","MAYO","JUNIO","JULIO","AGOSTO","SEPTIEMBRE","OCTUBRE","NOVIEMBRE","DICIEMBRE"}, E$2),
    _xlpm.colIni, MATCH(_xlpm.mesTxt, Maximos_TMAX!$1:$1, 0),
    _xlpm.fila, MATCH($A224, Maximos_TMAX!$A:$A, 0),
    _xlpm.val, INDEX(Maximos_TMAX!$A:$ZZ, _xlpm.fila, _xlpm.colIni),
    IF(_xlpm.val="", "", _xlpm.val)
  ),
"")</f>
        <v>34.6</v>
      </c>
      <c r="AV224" s="75">
        <f t="array" ref="AV22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45190</v>
      </c>
      <c r="AW224" s="69">
        <f t="shared" si="20"/>
        <v>1.3999999999999986</v>
      </c>
    </row>
    <row r="225" spans="1:49" ht="14.25" customHeight="1" x14ac:dyDescent="0.2">
      <c r="A225" s="64">
        <v>26125130</v>
      </c>
      <c r="B225" s="70" t="s">
        <v>436</v>
      </c>
      <c r="C225" s="70" t="s">
        <v>422</v>
      </c>
      <c r="D225" s="101">
        <v>-75.832361109999994</v>
      </c>
      <c r="E225" s="101">
        <v>4.185055556</v>
      </c>
      <c r="F225" s="64">
        <v>1749</v>
      </c>
      <c r="G225" s="62">
        <v>76</v>
      </c>
      <c r="H225" s="62">
        <v>76736</v>
      </c>
      <c r="I225" s="72" t="s">
        <v>423</v>
      </c>
      <c r="J225" s="72" t="s">
        <v>437</v>
      </c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  <c r="AA225" s="66"/>
      <c r="AB225" s="66"/>
      <c r="AC225" s="66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66"/>
      <c r="AO225" s="66"/>
      <c r="AP225" s="67">
        <f t="shared" si="16"/>
        <v>0</v>
      </c>
      <c r="AQ225" s="68" t="str">
        <f t="shared" si="17"/>
        <v/>
      </c>
      <c r="AR225" s="68">
        <f>IFERROR(VLOOKUP(A225,Climatologia_TMAX!A:U,9+$E$2,FALSE),"")</f>
        <v>24.256310241523739</v>
      </c>
      <c r="AS225" s="68" t="str">
        <f t="shared" si="18"/>
        <v/>
      </c>
      <c r="AT225" s="74" t="str">
        <f t="shared" si="19"/>
        <v/>
      </c>
      <c r="AU225" s="74">
        <f t="array" ref="AU225">IFERROR(
  _xlfn.LET(
    _xlpm.mesTxt, INDEX({"ENERO","FEBRERO","MARZO","ABRIL","MAYO","JUNIO","JULIO","AGOSTO","SEPTIEMBRE","OCTUBRE","NOVIEMBRE","DICIEMBRE"}, E$2),
    _xlpm.colIni, MATCH(_xlpm.mesTxt, Maximos_TMAX!$1:$1, 0),
    _xlpm.fila, MATCH($A225, Maximos_TMAX!$A:$A, 0),
    _xlpm.val, INDEX(Maximos_TMAX!$A:$ZZ, _xlpm.fila, _xlpm.colIni),
    IF(_xlpm.val="", "", _xlpm.val)
  ),
"")</f>
        <v>31.2</v>
      </c>
      <c r="AV225" s="75">
        <f t="array" ref="AV22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42262</v>
      </c>
      <c r="AW225" s="69" t="str">
        <f t="shared" si="20"/>
        <v>NA</v>
      </c>
    </row>
    <row r="226" spans="1:49" ht="14.25" customHeight="1" x14ac:dyDescent="0.2">
      <c r="A226" s="64">
        <v>26095320</v>
      </c>
      <c r="B226" s="70" t="s">
        <v>438</v>
      </c>
      <c r="C226" s="70" t="s">
        <v>422</v>
      </c>
      <c r="D226" s="101">
        <v>-76.300005556000002</v>
      </c>
      <c r="E226" s="101">
        <v>3.360416667</v>
      </c>
      <c r="F226" s="64">
        <v>980</v>
      </c>
      <c r="G226" s="62">
        <v>76</v>
      </c>
      <c r="H226" s="62">
        <v>76275</v>
      </c>
      <c r="I226" s="72" t="s">
        <v>423</v>
      </c>
      <c r="J226" s="72" t="s">
        <v>435</v>
      </c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  <c r="AP226" s="67">
        <f t="shared" si="16"/>
        <v>0</v>
      </c>
      <c r="AQ226" s="68" t="str">
        <f t="shared" si="17"/>
        <v/>
      </c>
      <c r="AR226" s="68" t="str">
        <f>IFERROR(VLOOKUP(A226,Climatologia_TMAX!A:U,9+$E$2,FALSE),"")</f>
        <v/>
      </c>
      <c r="AS226" s="68" t="str">
        <f t="shared" si="18"/>
        <v/>
      </c>
      <c r="AT226" s="74" t="str">
        <f t="shared" si="19"/>
        <v/>
      </c>
      <c r="AU226" s="74">
        <f t="array" ref="AU226">IFERROR(
  _xlfn.LET(
    _xlpm.mesTxt, INDEX({"ENERO","FEBRERO","MARZO","ABRIL","MAYO","JUNIO","JULIO","AGOSTO","SEPTIEMBRE","OCTUBRE","NOVIEMBRE","DICIEMBRE"}, E$2),
    _xlpm.colIni, MATCH(_xlpm.mesTxt, Maximos_TMAX!$1:$1, 0),
    _xlpm.fila, MATCH($A226, Maximos_TMAX!$A:$A, 0),
    _xlpm.val, INDEX(Maximos_TMAX!$A:$ZZ, _xlpm.fila, _xlpm.colIni),
    IF(_xlpm.val="", "", _xlpm.val)
  ),
"")</f>
        <v>36.200000000000003</v>
      </c>
      <c r="AV226" s="75">
        <f t="array" ref="AV22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42261</v>
      </c>
      <c r="AW226" s="69" t="str">
        <f t="shared" si="20"/>
        <v>NA</v>
      </c>
    </row>
    <row r="227" spans="1:49" ht="14.25" customHeight="1" x14ac:dyDescent="0.2">
      <c r="A227" s="64">
        <v>26070760</v>
      </c>
      <c r="B227" s="70" t="s">
        <v>435</v>
      </c>
      <c r="C227" s="70" t="s">
        <v>422</v>
      </c>
      <c r="D227" s="101">
        <v>-76.239138889000003</v>
      </c>
      <c r="E227" s="101">
        <v>3.3277777780000002</v>
      </c>
      <c r="F227" s="64">
        <v>1059</v>
      </c>
      <c r="G227" s="62">
        <v>76</v>
      </c>
      <c r="H227" s="62">
        <v>76275</v>
      </c>
      <c r="I227" s="72" t="s">
        <v>423</v>
      </c>
      <c r="J227" s="72" t="s">
        <v>435</v>
      </c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  <c r="AP227" s="67">
        <f t="shared" si="16"/>
        <v>0</v>
      </c>
      <c r="AQ227" s="68" t="str">
        <f t="shared" si="17"/>
        <v/>
      </c>
      <c r="AR227" s="68" t="str">
        <f>IFERROR(VLOOKUP(A227,Climatologia_TMAX!A:U,9+$E$2,FALSE),"")</f>
        <v/>
      </c>
      <c r="AS227" s="68" t="str">
        <f t="shared" si="18"/>
        <v/>
      </c>
      <c r="AT227" s="74" t="str">
        <f t="shared" si="19"/>
        <v/>
      </c>
      <c r="AU227" s="74" t="str">
        <f t="array" ref="AU227">IFERROR(
  _xlfn.LET(
    _xlpm.mesTxt, INDEX({"ENERO","FEBRERO","MARZO","ABRIL","MAYO","JUNIO","JULIO","AGOSTO","SEPTIEMBRE","OCTUBRE","NOVIEMBRE","DICIEMBRE"}, E$2),
    _xlpm.colIni, MATCH(_xlpm.mesTxt, Maximos_TMAX!$1:$1, 0),
    _xlpm.fila, MATCH($A227, Maximos_TMAX!$A:$A, 0),
    _xlpm.val, INDEX(Maximos_TMAX!$A:$ZZ, _xlpm.fila, _xlpm.colIni),
    IF(_xlpm.val="", "", _xlpm.val)
  ),
"")</f>
        <v/>
      </c>
      <c r="AV227" s="75" t="str">
        <f t="array" ref="AV22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MATCH($A227,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27" s="69" t="str">
        <f t="shared" si="20"/>
        <v>NA</v>
      </c>
    </row>
    <row r="228" spans="1:49" ht="14.25" customHeight="1" x14ac:dyDescent="0.2">
      <c r="A228" s="64">
        <v>26105110</v>
      </c>
      <c r="B228" s="70" t="s">
        <v>439</v>
      </c>
      <c r="C228" s="70" t="s">
        <v>422</v>
      </c>
      <c r="D228" s="101">
        <v>-76.084527780000002</v>
      </c>
      <c r="E228" s="101">
        <v>4.3244999999999996</v>
      </c>
      <c r="F228" s="64">
        <v>954</v>
      </c>
      <c r="G228" s="62">
        <v>76</v>
      </c>
      <c r="H228" s="62">
        <v>76895</v>
      </c>
      <c r="I228" s="72" t="s">
        <v>423</v>
      </c>
      <c r="J228" s="72" t="s">
        <v>440</v>
      </c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66"/>
      <c r="AO228" s="66"/>
      <c r="AP228" s="67">
        <f t="shared" si="16"/>
        <v>0</v>
      </c>
      <c r="AQ228" s="68" t="str">
        <f t="shared" si="17"/>
        <v/>
      </c>
      <c r="AR228" s="68">
        <f>IFERROR(VLOOKUP(A228,Climatologia_TMAX!A:U,9+$E$2,FALSE),"")</f>
        <v>32.037701149425281</v>
      </c>
      <c r="AS228" s="68" t="str">
        <f t="shared" si="18"/>
        <v/>
      </c>
      <c r="AT228" s="74" t="str">
        <f t="shared" si="19"/>
        <v/>
      </c>
      <c r="AU228" s="74">
        <f t="array" ref="AU228">IFERROR(
  _xlfn.LET(
    _xlpm.mesTxt, INDEX({"ENERO","FEBRERO","MARZO","ABRIL","MAYO","JUNIO","JULIO","AGOSTO","SEPTIEMBRE","OCTUBRE","NOVIEMBRE","DICIEMBRE"}, E$2),
    _xlpm.colIni, MATCH(_xlpm.mesTxt, Maximos_TMAX!$1:$1, 0),
    _xlpm.fila, MATCH($A228, Maximos_TMAX!$A:$A, 0),
    _xlpm.val, INDEX(Maximos_TMAX!$A:$ZZ, _xlpm.fila, _xlpm.colIni),
    IF(_xlpm.val="", "", _xlpm.val)
  ),
"")</f>
        <v>36</v>
      </c>
      <c r="AV228" s="75">
        <f t="array" ref="AV22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38605</v>
      </c>
      <c r="AW228" s="69" t="str">
        <f t="shared" si="20"/>
        <v>NA</v>
      </c>
    </row>
    <row r="229" spans="1:49" ht="14.25" customHeight="1" x14ac:dyDescent="0.2">
      <c r="A229" s="64">
        <v>26135100</v>
      </c>
      <c r="B229" s="108" t="s">
        <v>441</v>
      </c>
      <c r="C229" s="70" t="s">
        <v>422</v>
      </c>
      <c r="D229" s="101">
        <v>-75.877555560000005</v>
      </c>
      <c r="E229" s="101">
        <v>4.8780277779999999</v>
      </c>
      <c r="F229" s="64">
        <v>995</v>
      </c>
      <c r="G229" s="62">
        <v>66</v>
      </c>
      <c r="H229" s="62">
        <v>66001</v>
      </c>
      <c r="I229" s="72" t="s">
        <v>64</v>
      </c>
      <c r="J229" s="72" t="s">
        <v>65</v>
      </c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>
        <v>29.4</v>
      </c>
      <c r="V229" s="66"/>
      <c r="W229" s="66">
        <v>33.200000000000003</v>
      </c>
      <c r="X229" s="66">
        <v>31.8</v>
      </c>
      <c r="Y229" s="66">
        <v>32.200000000000003</v>
      </c>
      <c r="Z229" s="66">
        <v>34.4</v>
      </c>
      <c r="AA229" s="66">
        <v>35.200000000000003</v>
      </c>
      <c r="AB229" s="66">
        <v>33.4</v>
      </c>
      <c r="AC229" s="109">
        <v>31.2</v>
      </c>
      <c r="AD229" s="66">
        <v>32.6</v>
      </c>
      <c r="AE229" s="66">
        <v>33.4</v>
      </c>
      <c r="AF229" s="66">
        <v>31.8</v>
      </c>
      <c r="AG229" s="66">
        <v>34.200000000000003</v>
      </c>
      <c r="AH229" s="66">
        <v>32.4</v>
      </c>
      <c r="AI229" s="66">
        <v>30.2</v>
      </c>
      <c r="AJ229" s="66"/>
      <c r="AK229" s="66"/>
      <c r="AL229" s="66"/>
      <c r="AM229" s="66"/>
      <c r="AN229" s="66"/>
      <c r="AO229" s="66"/>
      <c r="AP229" s="67">
        <f t="shared" si="16"/>
        <v>14</v>
      </c>
      <c r="AQ229" s="68" t="str">
        <f t="shared" si="17"/>
        <v/>
      </c>
      <c r="AR229" s="68">
        <f>IFERROR(VLOOKUP(A229,Climatologia_TMAX!A:U,9+$E$2,FALSE),"")</f>
        <v>30.62928735632185</v>
      </c>
      <c r="AS229" s="68" t="str">
        <f t="shared" si="18"/>
        <v/>
      </c>
      <c r="AT229" s="74">
        <f t="shared" si="19"/>
        <v>35.200000000000003</v>
      </c>
      <c r="AU229" s="74">
        <f t="array" ref="AU229">IFERROR(
  _xlfn.LET(
    _xlpm.mesTxt, INDEX({"ENERO","FEBRERO","MARZO","ABRIL","MAYO","JUNIO","JULIO","AGOSTO","SEPTIEMBRE","OCTUBRE","NOVIEMBRE","DICIEMBRE"}, E$2),
    _xlpm.colIni, MATCH(_xlpm.mesTxt, Maximos_TMAX!$1:$1, 0),
    _xlpm.fila, MATCH($A229, Maximos_TMAX!$A:$A, 0),
    _xlpm.val, INDEX(Maximos_TMAX!$A:$ZZ, _xlpm.fila, _xlpm.colIni),
    IF(_xlpm.val="", "", _xlpm.val)
  ),
"")</f>
        <v>37</v>
      </c>
      <c r="AV229" s="75">
        <f t="array" ref="AV22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MATCH($A229,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43716</v>
      </c>
      <c r="AW229" s="69">
        <f t="shared" si="20"/>
        <v>-1.7999999999999972</v>
      </c>
    </row>
    <row r="230" spans="1:49" ht="14.25" customHeight="1" x14ac:dyDescent="0.2">
      <c r="A230" s="64">
        <v>26145030</v>
      </c>
      <c r="B230" s="70" t="s">
        <v>442</v>
      </c>
      <c r="C230" s="70" t="s">
        <v>422</v>
      </c>
      <c r="D230" s="101">
        <v>-75.97</v>
      </c>
      <c r="E230" s="101">
        <v>5.08</v>
      </c>
      <c r="F230" s="64">
        <v>1763</v>
      </c>
      <c r="G230" s="62">
        <v>66</v>
      </c>
      <c r="H230" s="62">
        <v>66687</v>
      </c>
      <c r="I230" s="72" t="s">
        <v>64</v>
      </c>
      <c r="J230" s="72" t="s">
        <v>443</v>
      </c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6"/>
      <c r="AP230" s="67">
        <f t="shared" si="16"/>
        <v>0</v>
      </c>
      <c r="AQ230" s="68" t="str">
        <f t="shared" si="17"/>
        <v/>
      </c>
      <c r="AR230" s="68">
        <f>IFERROR(VLOOKUP(A230,Climatologia_TMAX!A:U,9+$E$2,FALSE),"")</f>
        <v>24.284542402986538</v>
      </c>
      <c r="AS230" s="68" t="str">
        <f t="shared" si="18"/>
        <v/>
      </c>
      <c r="AT230" s="74" t="str">
        <f t="shared" si="19"/>
        <v/>
      </c>
      <c r="AU230" s="74">
        <f t="array" ref="AU230">IFERROR(
  _xlfn.LET(
    _xlpm.mesTxt, INDEX({"ENERO","FEBRERO","MARZO","ABRIL","MAYO","JUNIO","JULIO","AGOSTO","SEPTIEMBRE","OCTUBRE","NOVIEMBRE","DICIEMBRE"}, E$2),
    _xlpm.colIni, MATCH(_xlpm.mesTxt, Maximos_TMAX!$1:$1, 0),
    _xlpm.fila, MATCH($A230, Maximos_TMAX!$A:$A, 0),
    _xlpm.val, INDEX(Maximos_TMAX!$A:$ZZ, _xlpm.fila, _xlpm.colIni),
    IF(_xlpm.val="", "", _xlpm.val)
  ),
"")</f>
        <v>28.8</v>
      </c>
      <c r="AV230" s="75">
        <f t="array" ref="AV23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34946</v>
      </c>
      <c r="AW230" s="69" t="str">
        <f t="shared" si="20"/>
        <v>NA</v>
      </c>
    </row>
    <row r="231" spans="1:49" ht="14.25" customHeight="1" x14ac:dyDescent="0.2">
      <c r="A231" s="64">
        <v>26025110</v>
      </c>
      <c r="B231" s="70" t="s">
        <v>444</v>
      </c>
      <c r="C231" s="70" t="s">
        <v>422</v>
      </c>
      <c r="D231" s="101">
        <v>-76.556250000000006</v>
      </c>
      <c r="E231" s="101">
        <v>3.0753888890000001</v>
      </c>
      <c r="F231" s="64">
        <v>1009</v>
      </c>
      <c r="G231" s="62">
        <v>19</v>
      </c>
      <c r="H231" s="62">
        <v>19698</v>
      </c>
      <c r="I231" s="72" t="s">
        <v>237</v>
      </c>
      <c r="J231" s="72" t="s">
        <v>445</v>
      </c>
      <c r="K231" s="66">
        <v>33.799999999999997</v>
      </c>
      <c r="L231" s="66">
        <v>32.799999999999997</v>
      </c>
      <c r="M231" s="66">
        <v>33.6</v>
      </c>
      <c r="N231" s="66">
        <v>31.2</v>
      </c>
      <c r="O231" s="66">
        <v>34.200000000000003</v>
      </c>
      <c r="P231" s="66">
        <v>33.6</v>
      </c>
      <c r="Q231" s="66">
        <v>31.2</v>
      </c>
      <c r="R231" s="66">
        <v>34.6</v>
      </c>
      <c r="S231" s="66">
        <v>33.799999999999997</v>
      </c>
      <c r="T231" s="66">
        <v>32.6</v>
      </c>
      <c r="U231" s="66">
        <v>30.2</v>
      </c>
      <c r="V231" s="66">
        <v>32.6</v>
      </c>
      <c r="W231" s="66">
        <v>33.6</v>
      </c>
      <c r="X231" s="66">
        <v>32.6</v>
      </c>
      <c r="Y231" s="66">
        <v>34</v>
      </c>
      <c r="Z231" s="66">
        <v>33.4</v>
      </c>
      <c r="AA231" s="109">
        <v>34.799999999999997</v>
      </c>
      <c r="AB231" s="66">
        <v>33.6</v>
      </c>
      <c r="AC231" s="66">
        <v>32.799999999999997</v>
      </c>
      <c r="AD231" s="66">
        <v>31.6</v>
      </c>
      <c r="AE231" s="66">
        <v>33.6</v>
      </c>
      <c r="AF231" s="66">
        <v>31.2</v>
      </c>
      <c r="AG231" s="66">
        <v>33.799999999999997</v>
      </c>
      <c r="AH231" s="66">
        <v>29.6</v>
      </c>
      <c r="AI231" s="66">
        <v>31.6</v>
      </c>
      <c r="AJ231" s="66"/>
      <c r="AK231" s="66"/>
      <c r="AL231" s="66"/>
      <c r="AM231" s="66"/>
      <c r="AN231" s="66"/>
      <c r="AO231" s="66"/>
      <c r="AP231" s="67">
        <f t="shared" si="16"/>
        <v>25</v>
      </c>
      <c r="AQ231" s="68">
        <f t="shared" si="17"/>
        <v>32.816000000000003</v>
      </c>
      <c r="AR231" s="68">
        <f>IFERROR(VLOOKUP(A231,Climatologia_TMAX!A:U,9+$E$2,FALSE),"")</f>
        <v>30.222298052824382</v>
      </c>
      <c r="AS231" s="68">
        <f t="shared" si="18"/>
        <v>2.5937019471756209</v>
      </c>
      <c r="AT231" s="74">
        <f t="shared" si="19"/>
        <v>34.799999999999997</v>
      </c>
      <c r="AU231" s="74">
        <f t="array" ref="AU231">IFERROR(
  _xlfn.LET(
    _xlpm.mesTxt, INDEX({"ENERO","FEBRERO","MARZO","ABRIL","MAYO","JUNIO","JULIO","AGOSTO","SEPTIEMBRE","OCTUBRE","NOVIEMBRE","DICIEMBRE"}, E$2),
    _xlpm.colIni, MATCH(_xlpm.mesTxt, Maximos_TMAX!$1:$1, 0),
    _xlpm.fila, MATCH($A231, Maximos_TMAX!$A:$A, 0),
    _xlpm.val, INDEX(Maximos_TMAX!$A:$ZZ, _xlpm.fila, _xlpm.colIni),
    IF(_xlpm.val="", "", _xlpm.val)
  ),
"")</f>
        <v>34.200000000000003</v>
      </c>
      <c r="AV231" s="75">
        <f t="array" ref="AV23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41160</v>
      </c>
      <c r="AW231" s="69">
        <f t="shared" si="20"/>
        <v>0.59999999999999432</v>
      </c>
    </row>
    <row r="232" spans="1:49" ht="14.25" customHeight="1" x14ac:dyDescent="0.2">
      <c r="A232" s="64">
        <v>26105230</v>
      </c>
      <c r="B232" s="70" t="s">
        <v>446</v>
      </c>
      <c r="C232" s="70" t="s">
        <v>422</v>
      </c>
      <c r="D232" s="101">
        <v>-76.168527780000005</v>
      </c>
      <c r="E232" s="101">
        <v>4.028333333</v>
      </c>
      <c r="F232" s="64">
        <v>1119</v>
      </c>
      <c r="G232" s="62">
        <v>76</v>
      </c>
      <c r="H232" s="62">
        <v>76834</v>
      </c>
      <c r="I232" s="72" t="s">
        <v>423</v>
      </c>
      <c r="J232" s="72" t="s">
        <v>426</v>
      </c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66"/>
      <c r="AO232" s="66"/>
      <c r="AP232" s="67">
        <f t="shared" si="16"/>
        <v>0</v>
      </c>
      <c r="AQ232" s="68" t="str">
        <f t="shared" si="17"/>
        <v/>
      </c>
      <c r="AR232" s="68">
        <f>IFERROR(VLOOKUP(A232,Climatologia_TMAX!A:U,9+$E$2,FALSE),"")</f>
        <v>30.269365848538971</v>
      </c>
      <c r="AS232" s="68" t="str">
        <f t="shared" si="18"/>
        <v/>
      </c>
      <c r="AT232" s="74" t="str">
        <f t="shared" si="19"/>
        <v/>
      </c>
      <c r="AU232" s="74">
        <f t="array" ref="AU232">IFERROR(
  _xlfn.LET(
    _xlpm.mesTxt, INDEX({"ENERO","FEBRERO","MARZO","ABRIL","MAYO","JUNIO","JULIO","AGOSTO","SEPTIEMBRE","OCTUBRE","NOVIEMBRE","DICIEMBRE"}, E$2),
    _xlpm.colIni, MATCH(_xlpm.mesTxt, Maximos_TMAX!$1:$1, 0),
    _xlpm.fila, MATCH($A232, Maximos_TMAX!$A:$A, 0),
    _xlpm.val, INDEX(Maximos_TMAX!$A:$ZZ, _xlpm.fila, _xlpm.colIni),
    IF(_xlpm.val="", "", _xlpm.val)
  ),
"")</f>
        <v>35</v>
      </c>
      <c r="AV232" s="75">
        <f t="array" ref="AV23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45191</v>
      </c>
      <c r="AW232" s="69" t="str">
        <f t="shared" si="20"/>
        <v>NA</v>
      </c>
    </row>
    <row r="233" spans="1:49" ht="14.25" customHeight="1" x14ac:dyDescent="0.2">
      <c r="A233" s="64">
        <v>26020250</v>
      </c>
      <c r="B233" s="70" t="s">
        <v>447</v>
      </c>
      <c r="C233" s="70" t="s">
        <v>422</v>
      </c>
      <c r="D233" s="101">
        <v>-76.546972220000001</v>
      </c>
      <c r="E233" s="101">
        <v>2.9036944440000001</v>
      </c>
      <c r="F233" s="64">
        <v>1397</v>
      </c>
      <c r="G233" s="62">
        <v>19</v>
      </c>
      <c r="H233" s="62">
        <v>19698</v>
      </c>
      <c r="I233" s="72" t="s">
        <v>237</v>
      </c>
      <c r="J233" s="72" t="s">
        <v>445</v>
      </c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  <c r="AH233" s="66"/>
      <c r="AI233" s="66"/>
      <c r="AJ233" s="66"/>
      <c r="AK233" s="66"/>
      <c r="AL233" s="66"/>
      <c r="AM233" s="66"/>
      <c r="AN233" s="66"/>
      <c r="AO233" s="66"/>
      <c r="AP233" s="67">
        <f t="shared" si="16"/>
        <v>0</v>
      </c>
      <c r="AQ233" s="68" t="str">
        <f t="shared" si="17"/>
        <v/>
      </c>
      <c r="AR233" s="68" t="str">
        <f>IFERROR(VLOOKUP(A233,Climatologia_TMAX!A:U,9+$E$2,FALSE),"")</f>
        <v/>
      </c>
      <c r="AS233" s="68" t="str">
        <f t="shared" si="18"/>
        <v/>
      </c>
      <c r="AT233" s="74" t="str">
        <f t="shared" si="19"/>
        <v/>
      </c>
      <c r="AU233" s="74" t="str">
        <f t="array" ref="AU233">IFERROR(
  _xlfn.LET(
    _xlpm.mesTxt, INDEX({"ENERO","FEBRERO","MARZO","ABRIL","MAYO","JUNIO","JULIO","AGOSTO","SEPTIEMBRE","OCTUBRE","NOVIEMBRE","DICIEMBRE"}, E$2),
    _xlpm.colIni, MATCH(_xlpm.mesTxt, Maximos_TMAX!$1:$1, 0),
    _xlpm.fila, MATCH($A233, Maximos_TMAX!$A:$A, 0),
    _xlpm.val, INDEX(Maximos_TMAX!$A:$ZZ, _xlpm.fila, _xlpm.colIni),
    IF(_xlpm.val="", "", _xlpm.val)
  ),
"")</f>
        <v/>
      </c>
      <c r="AV233" s="75" t="str">
        <f t="array" ref="AV23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MATCH($A233,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33" s="69" t="str">
        <f t="shared" si="20"/>
        <v>NA</v>
      </c>
    </row>
    <row r="234" spans="1:49" ht="14.25" customHeight="1" x14ac:dyDescent="0.2">
      <c r="A234" s="64">
        <v>54020060</v>
      </c>
      <c r="B234" s="70" t="s">
        <v>448</v>
      </c>
      <c r="C234" s="70" t="s">
        <v>422</v>
      </c>
      <c r="D234" s="101">
        <v>-76.650000000000006</v>
      </c>
      <c r="E234" s="101">
        <v>5.0599999999999996</v>
      </c>
      <c r="F234" s="64">
        <v>61</v>
      </c>
      <c r="G234" s="62">
        <v>27</v>
      </c>
      <c r="H234" s="62">
        <v>27205</v>
      </c>
      <c r="I234" s="72" t="s">
        <v>87</v>
      </c>
      <c r="J234" s="72" t="s">
        <v>449</v>
      </c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  <c r="AP234" s="67">
        <f t="shared" si="16"/>
        <v>0</v>
      </c>
      <c r="AQ234" s="68" t="str">
        <f t="shared" si="17"/>
        <v/>
      </c>
      <c r="AR234" s="68" t="str">
        <f>IFERROR(VLOOKUP(A234,Climatologia_TMAX!A:U,9+$E$2,FALSE),"")</f>
        <v/>
      </c>
      <c r="AS234" s="68" t="str">
        <f t="shared" si="18"/>
        <v/>
      </c>
      <c r="AT234" s="74" t="str">
        <f t="shared" si="19"/>
        <v/>
      </c>
      <c r="AU234" s="74" t="str">
        <f t="array" ref="AU234">IFERROR(
  _xlfn.LET(
    _xlpm.mesTxt, INDEX({"ENERO","FEBRERO","MARZO","ABRIL","MAYO","JUNIO","JULIO","AGOSTO","SEPTIEMBRE","OCTUBRE","NOVIEMBRE","DICIEMBRE"}, E$2),
    _xlpm.colIni, MATCH(_xlpm.mesTxt, Maximos_TMAX!$1:$1, 0),
    _xlpm.fila, MATCH($A234, Maximos_TMAX!$A:$A, 0),
    _xlpm.val, INDEX(Maximos_TMAX!$A:$ZZ, _xlpm.fila, _xlpm.colIni),
    IF(_xlpm.val="", "", _xlpm.val)
  ),
"")</f>
        <v/>
      </c>
      <c r="AV234" s="75" t="str">
        <f t="array" ref="AV23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MATCH($A234,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34" s="69" t="str">
        <f t="shared" si="20"/>
        <v>NA</v>
      </c>
    </row>
    <row r="235" spans="1:49" ht="14.25" customHeight="1" x14ac:dyDescent="0.2">
      <c r="A235" s="64">
        <v>26075010</v>
      </c>
      <c r="B235" s="70" t="s">
        <v>450</v>
      </c>
      <c r="C235" s="70" t="s">
        <v>422</v>
      </c>
      <c r="D235" s="101">
        <v>-76.314888889000002</v>
      </c>
      <c r="E235" s="101">
        <v>3.5134722219999999</v>
      </c>
      <c r="F235" s="64">
        <v>1018</v>
      </c>
      <c r="G235" s="62">
        <v>76</v>
      </c>
      <c r="H235" s="62">
        <v>76520</v>
      </c>
      <c r="I235" s="72" t="s">
        <v>423</v>
      </c>
      <c r="J235" s="72" t="s">
        <v>77</v>
      </c>
      <c r="K235" s="66">
        <v>33</v>
      </c>
      <c r="L235" s="66">
        <v>32</v>
      </c>
      <c r="M235" s="66">
        <v>31.6</v>
      </c>
      <c r="N235" s="66">
        <v>32.200000000000003</v>
      </c>
      <c r="O235" s="66">
        <v>33.200000000000003</v>
      </c>
      <c r="P235" s="66">
        <v>33.6</v>
      </c>
      <c r="Q235" s="66">
        <v>30</v>
      </c>
      <c r="R235" s="66">
        <v>34.4</v>
      </c>
      <c r="S235" s="66">
        <v>34.799999999999997</v>
      </c>
      <c r="T235" s="66">
        <v>33.200000000000003</v>
      </c>
      <c r="U235" s="66">
        <v>29.8</v>
      </c>
      <c r="V235" s="66">
        <v>34.200000000000003</v>
      </c>
      <c r="W235" s="66">
        <v>33.200000000000003</v>
      </c>
      <c r="X235" s="66">
        <v>34</v>
      </c>
      <c r="Y235" s="66">
        <v>34</v>
      </c>
      <c r="Z235" s="66">
        <v>33</v>
      </c>
      <c r="AA235" s="109">
        <v>36.200000000000003</v>
      </c>
      <c r="AB235" s="66">
        <v>35</v>
      </c>
      <c r="AC235" s="66">
        <v>34.799999999999997</v>
      </c>
      <c r="AD235" s="66">
        <v>32</v>
      </c>
      <c r="AE235" s="66">
        <v>34.4</v>
      </c>
      <c r="AF235" s="66">
        <v>32.200000000000003</v>
      </c>
      <c r="AG235" s="66">
        <v>32.4</v>
      </c>
      <c r="AH235" s="66">
        <v>32.4</v>
      </c>
      <c r="AI235" s="66">
        <v>32.4</v>
      </c>
      <c r="AJ235" s="66"/>
      <c r="AK235" s="66"/>
      <c r="AL235" s="66"/>
      <c r="AM235" s="66"/>
      <c r="AN235" s="66"/>
      <c r="AO235" s="66"/>
      <c r="AP235" s="67">
        <f t="shared" si="16"/>
        <v>25</v>
      </c>
      <c r="AQ235" s="68">
        <f t="shared" si="17"/>
        <v>33.119999999999997</v>
      </c>
      <c r="AR235" s="68">
        <f>IFERROR(VLOOKUP(A235,Climatologia_TMAX!A:U,9+$E$2,FALSE),"")</f>
        <v>30.25025408348457</v>
      </c>
      <c r="AS235" s="68">
        <f t="shared" si="18"/>
        <v>2.8697459165154271</v>
      </c>
      <c r="AT235" s="74">
        <f t="shared" si="19"/>
        <v>36.200000000000003</v>
      </c>
      <c r="AU235" s="74">
        <f t="array" ref="AU235">IFERROR(
  _xlfn.LET(
    _xlpm.mesTxt, INDEX({"ENERO","FEBRERO","MARZO","ABRIL","MAYO","JUNIO","JULIO","AGOSTO","SEPTIEMBRE","OCTUBRE","NOVIEMBRE","DICIEMBRE"}, E$2),
    _xlpm.colIni, MATCH(_xlpm.mesTxt, Maximos_TMAX!$1:$1, 0),
    _xlpm.fila, MATCH($A235, Maximos_TMAX!$A:$A, 0),
    _xlpm.val, INDEX(Maximos_TMAX!$A:$ZZ, _xlpm.fila, _xlpm.colIni),
    IF(_xlpm.val="", "", _xlpm.val)
  ),
"")</f>
        <v>35.1</v>
      </c>
      <c r="AV235" s="75">
        <f t="array" ref="AV23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42274</v>
      </c>
      <c r="AW235" s="69">
        <f t="shared" si="20"/>
        <v>1.1000000000000014</v>
      </c>
    </row>
    <row r="236" spans="1:49" ht="14.25" customHeight="1" x14ac:dyDescent="0.2">
      <c r="A236" s="64">
        <v>54015010</v>
      </c>
      <c r="B236" s="70" t="s">
        <v>451</v>
      </c>
      <c r="C236" s="70" t="s">
        <v>422</v>
      </c>
      <c r="D236" s="101">
        <v>-76.031638889999996</v>
      </c>
      <c r="E236" s="101">
        <v>5.2334444439999999</v>
      </c>
      <c r="F236" s="64">
        <v>1505</v>
      </c>
      <c r="G236" s="62">
        <v>66</v>
      </c>
      <c r="H236" s="62">
        <v>66572</v>
      </c>
      <c r="I236" s="72" t="s">
        <v>64</v>
      </c>
      <c r="J236" s="72" t="s">
        <v>452</v>
      </c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  <c r="AP236" s="67">
        <f t="shared" si="16"/>
        <v>0</v>
      </c>
      <c r="AQ236" s="68" t="str">
        <f t="shared" si="17"/>
        <v/>
      </c>
      <c r="AR236" s="68">
        <f>IFERROR(VLOOKUP(A236,Climatologia_TMAX!A:U,9+$E$2,FALSE),"")</f>
        <v>22.212165435139571</v>
      </c>
      <c r="AS236" s="68" t="str">
        <f t="shared" si="18"/>
        <v/>
      </c>
      <c r="AT236" s="74" t="str">
        <f t="shared" si="19"/>
        <v/>
      </c>
      <c r="AU236" s="74" t="str">
        <f t="array" ref="AU236">IFERROR(
  _xlfn.LET(
    _xlpm.mesTxt, INDEX({"ENERO","FEBRERO","MARZO","ABRIL","MAYO","JUNIO","JULIO","AGOSTO","SEPTIEMBRE","OCTUBRE","NOVIEMBRE","DICIEMBRE"}, E$2),
    _xlpm.colIni, MATCH(_xlpm.mesTxt, Maximos_TMAX!$1:$1, 0),
    _xlpm.fila, MATCH($A236, Maximos_TMAX!$A:$A, 0),
    _xlpm.val, INDEX(Maximos_TMAX!$A:$ZZ, _xlpm.fila, _xlpm.colIni),
    IF(_xlpm.val="", "", _xlpm.val)
  ),
"")</f>
        <v/>
      </c>
      <c r="AV236" s="75" t="str">
        <f t="array" ref="AV23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MATCH($A236,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36" s="69" t="str">
        <f t="shared" si="20"/>
        <v>NA</v>
      </c>
    </row>
    <row r="237" spans="1:49" ht="14.25" customHeight="1" x14ac:dyDescent="0.2">
      <c r="A237" s="64">
        <v>54025010</v>
      </c>
      <c r="B237" s="70" t="s">
        <v>453</v>
      </c>
      <c r="C237" s="70" t="s">
        <v>422</v>
      </c>
      <c r="D237" s="101">
        <v>-76.676666667000006</v>
      </c>
      <c r="E237" s="101">
        <v>4.8980833329999998</v>
      </c>
      <c r="F237" s="64">
        <v>1115</v>
      </c>
      <c r="G237" s="62">
        <v>27</v>
      </c>
      <c r="H237" s="62">
        <v>27491</v>
      </c>
      <c r="I237" s="72" t="s">
        <v>87</v>
      </c>
      <c r="J237" s="72" t="s">
        <v>454</v>
      </c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L237" s="66"/>
      <c r="AM237" s="66"/>
      <c r="AN237" s="66"/>
      <c r="AO237" s="66"/>
      <c r="AP237" s="67">
        <f t="shared" si="16"/>
        <v>0</v>
      </c>
      <c r="AQ237" s="68" t="str">
        <f t="shared" si="17"/>
        <v/>
      </c>
      <c r="AR237" s="68">
        <f>IFERROR(VLOOKUP(A237,Climatologia_TMAX!A:U,9+$E$2,FALSE),"")</f>
        <v>24.80701149425288</v>
      </c>
      <c r="AS237" s="68" t="str">
        <f t="shared" si="18"/>
        <v/>
      </c>
      <c r="AT237" s="74" t="str">
        <f t="shared" si="19"/>
        <v/>
      </c>
      <c r="AU237" s="74">
        <f t="array" ref="AU237">IFERROR(
  _xlfn.LET(
    _xlpm.mesTxt, INDEX({"ENERO","FEBRERO","MARZO","ABRIL","MAYO","JUNIO","JULIO","AGOSTO","SEPTIEMBRE","OCTUBRE","NOVIEMBRE","DICIEMBRE"}, E$2),
    _xlpm.colIni, MATCH(_xlpm.mesTxt, Maximos_TMAX!$1:$1, 0),
    _xlpm.fila, MATCH($A237, Maximos_TMAX!$A:$A, 0),
    _xlpm.val, INDEX(Maximos_TMAX!$A:$ZZ, _xlpm.fila, _xlpm.colIni),
    IF(_xlpm.val="", "", _xlpm.val)
  ),
"")</f>
        <v>29</v>
      </c>
      <c r="AV237" s="75">
        <f t="array" ref="AV23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45171</v>
      </c>
      <c r="AW237" s="69" t="str">
        <f t="shared" si="20"/>
        <v>NA</v>
      </c>
    </row>
    <row r="238" spans="1:49" ht="14.25" customHeight="1" x14ac:dyDescent="0.2">
      <c r="A238" s="64">
        <v>26105150</v>
      </c>
      <c r="B238" s="70" t="s">
        <v>455</v>
      </c>
      <c r="C238" s="70" t="s">
        <v>422</v>
      </c>
      <c r="D238" s="101">
        <v>-76.033055555999994</v>
      </c>
      <c r="E238" s="101">
        <v>4.2389166669999998</v>
      </c>
      <c r="F238" s="64">
        <v>1011</v>
      </c>
      <c r="G238" s="62">
        <v>76</v>
      </c>
      <c r="H238" s="62">
        <v>76113</v>
      </c>
      <c r="I238" s="72" t="s">
        <v>423</v>
      </c>
      <c r="J238" s="72" t="s">
        <v>456</v>
      </c>
      <c r="K238" s="66">
        <v>29.4</v>
      </c>
      <c r="L238" s="66">
        <v>30.2</v>
      </c>
      <c r="M238" s="66">
        <v>31</v>
      </c>
      <c r="N238" s="66">
        <v>33.6</v>
      </c>
      <c r="O238" s="66">
        <v>32.4</v>
      </c>
      <c r="P238" s="66">
        <v>31.6</v>
      </c>
      <c r="Q238" s="66">
        <v>30.4</v>
      </c>
      <c r="R238" s="66">
        <v>31.4</v>
      </c>
      <c r="S238" s="66">
        <v>32.4</v>
      </c>
      <c r="T238" s="66">
        <v>32.4</v>
      </c>
      <c r="U238" s="66">
        <v>30.2</v>
      </c>
      <c r="V238" s="66">
        <v>31.2</v>
      </c>
      <c r="W238" s="66">
        <v>32.4</v>
      </c>
      <c r="X238" s="66">
        <v>31.2</v>
      </c>
      <c r="Y238" s="66">
        <v>31.2</v>
      </c>
      <c r="Z238" s="66">
        <v>30.6</v>
      </c>
      <c r="AA238" s="66">
        <v>31.6</v>
      </c>
      <c r="AB238" s="66">
        <v>29.4</v>
      </c>
      <c r="AC238" s="66">
        <v>31.6</v>
      </c>
      <c r="AD238" s="66">
        <v>30.2</v>
      </c>
      <c r="AE238" s="66">
        <v>31.4</v>
      </c>
      <c r="AF238" s="66">
        <v>30.4</v>
      </c>
      <c r="AG238" s="66">
        <v>31.4</v>
      </c>
      <c r="AH238" s="66"/>
      <c r="AI238" s="66">
        <v>29.2</v>
      </c>
      <c r="AJ238" s="66"/>
      <c r="AK238" s="66"/>
      <c r="AL238" s="66"/>
      <c r="AM238" s="66"/>
      <c r="AN238" s="66"/>
      <c r="AO238" s="66"/>
      <c r="AP238" s="67">
        <f t="shared" si="16"/>
        <v>24</v>
      </c>
      <c r="AQ238" s="68">
        <f t="shared" si="17"/>
        <v>31.116666666666664</v>
      </c>
      <c r="AR238" s="68">
        <f>IFERROR(VLOOKUP(A238,Climatologia_TMAX!A:U,9+$E$2,FALSE),"")</f>
        <v>30.51577690763898</v>
      </c>
      <c r="AS238" s="68">
        <f t="shared" si="18"/>
        <v>0.60088975902768382</v>
      </c>
      <c r="AT238" s="74">
        <f t="shared" si="19"/>
        <v>33.6</v>
      </c>
      <c r="AU238" s="74">
        <f t="array" ref="AU238">IFERROR(
  _xlfn.LET(
    _xlpm.mesTxt, INDEX({"ENERO","FEBRERO","MARZO","ABRIL","MAYO","JUNIO","JULIO","AGOSTO","SEPTIEMBRE","OCTUBRE","NOVIEMBRE","DICIEMBRE"}, E$2),
    _xlpm.colIni, MATCH(_xlpm.mesTxt, Maximos_TMAX!$1:$1, 0),
    _xlpm.fila, MATCH($A238, Maximos_TMAX!$A:$A, 0),
    _xlpm.val, INDEX(Maximos_TMAX!$A:$ZZ, _xlpm.fila, _xlpm.colIni),
    IF(_xlpm.val="", "", _xlpm.val)
  ),
"")</f>
        <v>35.6</v>
      </c>
      <c r="AV238" s="75">
        <f t="array" ref="AV23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42251</v>
      </c>
      <c r="AW238" s="69">
        <f t="shared" si="20"/>
        <v>-2</v>
      </c>
    </row>
    <row r="239" spans="1:49" ht="14.25" customHeight="1" x14ac:dyDescent="0.2">
      <c r="A239" s="64">
        <v>26135160</v>
      </c>
      <c r="B239" s="70" t="s">
        <v>457</v>
      </c>
      <c r="C239" s="70" t="s">
        <v>422</v>
      </c>
      <c r="D239" s="101">
        <v>-75.579972220000002</v>
      </c>
      <c r="E239" s="101">
        <v>4.8416666670000001</v>
      </c>
      <c r="F239" s="64">
        <v>1947</v>
      </c>
      <c r="G239" s="62">
        <v>66</v>
      </c>
      <c r="H239" s="62">
        <v>66682</v>
      </c>
      <c r="I239" s="72" t="s">
        <v>64</v>
      </c>
      <c r="J239" s="72" t="s">
        <v>458</v>
      </c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66"/>
      <c r="AO239" s="66"/>
      <c r="AP239" s="67">
        <f t="shared" si="16"/>
        <v>0</v>
      </c>
      <c r="AQ239" s="68" t="str">
        <f t="shared" si="17"/>
        <v/>
      </c>
      <c r="AR239" s="68">
        <f>IFERROR(VLOOKUP(A239,Climatologia_TMAX!A:U,9+$E$2,FALSE),"")</f>
        <v>21.316998722860792</v>
      </c>
      <c r="AS239" s="68" t="str">
        <f t="shared" si="18"/>
        <v/>
      </c>
      <c r="AT239" s="74" t="str">
        <f t="shared" si="19"/>
        <v/>
      </c>
      <c r="AU239" s="74">
        <f t="array" ref="AU239">IFERROR(
  _xlfn.LET(
    _xlpm.mesTxt, INDEX({"ENERO","FEBRERO","MARZO","ABRIL","MAYO","JUNIO","JULIO","AGOSTO","SEPTIEMBRE","OCTUBRE","NOVIEMBRE","DICIEMBRE"}, E$2),
    _xlpm.colIni, MATCH(_xlpm.mesTxt, Maximos_TMAX!$1:$1, 0),
    _xlpm.fila, MATCH($A239, Maximos_TMAX!$A:$A, 0),
    _xlpm.val, INDEX(Maximos_TMAX!$A:$ZZ, _xlpm.fila, _xlpm.colIni),
    IF(_xlpm.val="", "", _xlpm.val)
  ),
"")</f>
        <v>25.6</v>
      </c>
      <c r="AV239" s="75">
        <f t="array" ref="AV23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MATCH($A239,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37520</v>
      </c>
      <c r="AW239" s="69" t="str">
        <f t="shared" si="20"/>
        <v>NA</v>
      </c>
    </row>
    <row r="240" spans="1:49" ht="14.25" customHeight="1" x14ac:dyDescent="0.2">
      <c r="A240" s="64">
        <v>26140090</v>
      </c>
      <c r="B240" s="70" t="s">
        <v>459</v>
      </c>
      <c r="C240" s="70" t="s">
        <v>422</v>
      </c>
      <c r="D240" s="101">
        <v>-75.862777780000002</v>
      </c>
      <c r="E240" s="101">
        <v>5.1670555560000002</v>
      </c>
      <c r="F240" s="64">
        <v>1609</v>
      </c>
      <c r="G240" s="62">
        <v>18</v>
      </c>
      <c r="H240" s="62">
        <v>18094</v>
      </c>
      <c r="I240" s="72" t="s">
        <v>225</v>
      </c>
      <c r="J240" s="72" t="s">
        <v>460</v>
      </c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  <c r="AP240" s="67">
        <f t="shared" si="16"/>
        <v>0</v>
      </c>
      <c r="AQ240" s="68" t="str">
        <f t="shared" si="17"/>
        <v/>
      </c>
      <c r="AR240" s="68" t="str">
        <f>IFERROR(VLOOKUP(A240,Climatologia_TMAX!A:U,9+$E$2,FALSE),"")</f>
        <v/>
      </c>
      <c r="AS240" s="68" t="str">
        <f t="shared" si="18"/>
        <v/>
      </c>
      <c r="AT240" s="74" t="str">
        <f t="shared" si="19"/>
        <v/>
      </c>
      <c r="AU240" s="74" t="str">
        <f t="array" ref="AU240">IFERROR(
  _xlfn.LET(
    _xlpm.mesTxt, INDEX({"ENERO","FEBRERO","MARZO","ABRIL","MAYO","JUNIO","JULIO","AGOSTO","SEPTIEMBRE","OCTUBRE","NOVIEMBRE","DICIEMBRE"}, E$2),
    _xlpm.colIni, MATCH(_xlpm.mesTxt, Maximos_TMAX!$1:$1, 0),
    _xlpm.fila, MATCH($A240, Maximos_TMAX!$A:$A, 0),
    _xlpm.val, INDEX(Maximos_TMAX!$A:$ZZ, _xlpm.fila, _xlpm.colIni),
    IF(_xlpm.val="", "", _xlpm.val)
  ),
"")</f>
        <v/>
      </c>
      <c r="AV240" s="75" t="str">
        <f t="array" ref="AV24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MATCH($A240,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40" s="69" t="str">
        <f t="shared" si="20"/>
        <v>NA</v>
      </c>
    </row>
    <row r="241" spans="1:49" ht="14.25" customHeight="1" x14ac:dyDescent="0.2">
      <c r="A241" s="64">
        <v>26155170</v>
      </c>
      <c r="B241" s="70" t="s">
        <v>461</v>
      </c>
      <c r="C241" s="70" t="s">
        <v>422</v>
      </c>
      <c r="D241" s="101">
        <v>-75.438333330000006</v>
      </c>
      <c r="E241" s="101">
        <v>5.0322222219999997</v>
      </c>
      <c r="F241" s="64">
        <v>2325</v>
      </c>
      <c r="G241" s="62">
        <v>17</v>
      </c>
      <c r="H241" s="62">
        <v>17001</v>
      </c>
      <c r="I241" s="72" t="s">
        <v>115</v>
      </c>
      <c r="J241" s="72" t="s">
        <v>428</v>
      </c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  <c r="AP241" s="67">
        <f t="shared" si="16"/>
        <v>0</v>
      </c>
      <c r="AQ241" s="68" t="str">
        <f t="shared" si="17"/>
        <v/>
      </c>
      <c r="AR241" s="68" t="str">
        <f>IFERROR(VLOOKUP(A241,Climatologia_TMAX!A:U,9+$E$2,FALSE),"")</f>
        <v/>
      </c>
      <c r="AS241" s="68" t="str">
        <f t="shared" si="18"/>
        <v/>
      </c>
      <c r="AT241" s="74" t="str">
        <f t="shared" si="19"/>
        <v/>
      </c>
      <c r="AU241" s="74">
        <f t="array" ref="AU241">IFERROR(
  _xlfn.LET(
    _xlpm.mesTxt, INDEX({"ENERO","FEBRERO","MARZO","ABRIL","MAYO","JUNIO","JULIO","AGOSTO","SEPTIEMBRE","OCTUBRE","NOVIEMBRE","DICIEMBRE"}, E$2),
    _xlpm.colIni, MATCH(_xlpm.mesTxt, Maximos_TMAX!$1:$1, 0),
    _xlpm.fila, MATCH($A241, Maximos_TMAX!$A:$A, 0),
    _xlpm.val, INDEX(Maximos_TMAX!$A:$ZZ, _xlpm.fila, _xlpm.colIni),
    IF(_xlpm.val="", "", _xlpm.val)
  ),
"")</f>
        <v>24.4</v>
      </c>
      <c r="AV241" s="75">
        <f t="array" ref="AV24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45553</v>
      </c>
      <c r="AW241" s="69" t="str">
        <f t="shared" si="20"/>
        <v>NA</v>
      </c>
    </row>
    <row r="242" spans="1:49" ht="14.25" customHeight="1" x14ac:dyDescent="0.2">
      <c r="A242" s="64">
        <v>26025100</v>
      </c>
      <c r="B242" s="70" t="s">
        <v>462</v>
      </c>
      <c r="C242" s="70" t="s">
        <v>422</v>
      </c>
      <c r="D242" s="101">
        <v>-76.52633333</v>
      </c>
      <c r="E242" s="101">
        <v>2.6744722219999999</v>
      </c>
      <c r="F242" s="64">
        <v>1822</v>
      </c>
      <c r="G242" s="62">
        <v>19</v>
      </c>
      <c r="H242" s="62">
        <v>19548</v>
      </c>
      <c r="I242" s="72" t="s">
        <v>237</v>
      </c>
      <c r="J242" s="72" t="s">
        <v>463</v>
      </c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7">
        <f t="shared" si="16"/>
        <v>0</v>
      </c>
      <c r="AQ242" s="68" t="str">
        <f t="shared" si="17"/>
        <v/>
      </c>
      <c r="AR242" s="68">
        <f>IFERROR(VLOOKUP(A242,Climatologia_TMAX!A:U,9+$E$2,FALSE),"")</f>
        <v>24.770555801159261</v>
      </c>
      <c r="AS242" s="68" t="str">
        <f t="shared" si="18"/>
        <v/>
      </c>
      <c r="AT242" s="74" t="str">
        <f t="shared" si="19"/>
        <v/>
      </c>
      <c r="AU242" s="74">
        <f t="array" ref="AU242">IFERROR(
  _xlfn.LET(
    _xlpm.mesTxt, INDEX({"ENERO","FEBRERO","MARZO","ABRIL","MAYO","JUNIO","JULIO","AGOSTO","SEPTIEMBRE","OCTUBRE","NOVIEMBRE","DICIEMBRE"}, E$2),
    _xlpm.colIni, MATCH(_xlpm.mesTxt, Maximos_TMAX!$1:$1, 0),
    _xlpm.fila, MATCH($A242, Maximos_TMAX!$A:$A, 0),
    _xlpm.val, INDEX(Maximos_TMAX!$A:$ZZ, _xlpm.fila, _xlpm.colIni),
    IF(_xlpm.val="", "", _xlpm.val)
  ),
"")</f>
        <v>30.8</v>
      </c>
      <c r="AV242" s="75">
        <f t="array" ref="AV24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43711</v>
      </c>
      <c r="AW242" s="69" t="str">
        <f t="shared" si="20"/>
        <v>NA</v>
      </c>
    </row>
    <row r="243" spans="1:49" ht="14.25" customHeight="1" x14ac:dyDescent="0.2">
      <c r="A243" s="64">
        <v>26055120</v>
      </c>
      <c r="B243" s="70" t="s">
        <v>464</v>
      </c>
      <c r="C243" s="70" t="s">
        <v>422</v>
      </c>
      <c r="D243" s="101">
        <v>-76.53388889</v>
      </c>
      <c r="E243" s="101">
        <v>3.3780000000000001</v>
      </c>
      <c r="F243" s="64">
        <v>996</v>
      </c>
      <c r="G243" s="62">
        <v>76</v>
      </c>
      <c r="H243" s="62">
        <v>76001</v>
      </c>
      <c r="I243" s="72" t="s">
        <v>423</v>
      </c>
      <c r="J243" s="72" t="s">
        <v>433</v>
      </c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66"/>
      <c r="AO243" s="66"/>
      <c r="AP243" s="67">
        <f t="shared" si="16"/>
        <v>0</v>
      </c>
      <c r="AQ243" s="68" t="str">
        <f t="shared" si="17"/>
        <v/>
      </c>
      <c r="AR243" s="68">
        <f>IFERROR(VLOOKUP(A243,Climatologia_TMAX!A:U,9+$E$2,FALSE),"")</f>
        <v>31.084472723955489</v>
      </c>
      <c r="AS243" s="68" t="str">
        <f t="shared" si="18"/>
        <v/>
      </c>
      <c r="AT243" s="74" t="str">
        <f t="shared" si="19"/>
        <v/>
      </c>
      <c r="AU243" s="74">
        <f t="array" ref="AU243">IFERROR(
  _xlfn.LET(
    _xlpm.mesTxt, INDEX({"ENERO","FEBRERO","MARZO","ABRIL","MAYO","JUNIO","JULIO","AGOSTO","SEPTIEMBRE","OCTUBRE","NOVIEMBRE","DICIEMBRE"}, E$2),
    _xlpm.colIni, MATCH(_xlpm.mesTxt, Maximos_TMAX!$1:$1, 0),
    _xlpm.fila, MATCH($A243, Maximos_TMAX!$A:$A, 0),
    _xlpm.val, INDEX(Maximos_TMAX!$A:$ZZ, _xlpm.fila, _xlpm.colIni),
    IF(_xlpm.val="", "", _xlpm.val)
  ),
"")</f>
        <v>37.299999999999997</v>
      </c>
      <c r="AV243" s="75">
        <f t="array" ref="AV24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43716</v>
      </c>
      <c r="AW243" s="69" t="str">
        <f t="shared" si="20"/>
        <v>NA</v>
      </c>
    </row>
    <row r="244" spans="1:49" ht="14.25" customHeight="1" x14ac:dyDescent="0.2">
      <c r="A244" s="64">
        <v>26025090</v>
      </c>
      <c r="B244" s="70" t="s">
        <v>465</v>
      </c>
      <c r="C244" s="70" t="s">
        <v>422</v>
      </c>
      <c r="D244" s="101">
        <v>-76.561833332999996</v>
      </c>
      <c r="E244" s="101">
        <v>2.5847500000000001</v>
      </c>
      <c r="F244" s="64">
        <v>1850</v>
      </c>
      <c r="G244" s="62">
        <v>19</v>
      </c>
      <c r="H244" s="62">
        <v>19130</v>
      </c>
      <c r="I244" s="72" t="s">
        <v>237</v>
      </c>
      <c r="J244" s="72" t="s">
        <v>466</v>
      </c>
      <c r="K244" s="66">
        <v>30</v>
      </c>
      <c r="L244" s="66">
        <v>28.2</v>
      </c>
      <c r="M244" s="66">
        <v>28.8</v>
      </c>
      <c r="N244" s="66">
        <v>29</v>
      </c>
      <c r="O244" s="66"/>
      <c r="P244" s="66">
        <v>29.2</v>
      </c>
      <c r="Q244" s="66">
        <v>29.2</v>
      </c>
      <c r="R244" s="66">
        <v>30</v>
      </c>
      <c r="S244" s="66">
        <v>30</v>
      </c>
      <c r="T244" s="66">
        <v>30.2</v>
      </c>
      <c r="U244" s="66">
        <v>27</v>
      </c>
      <c r="V244" s="66">
        <v>30</v>
      </c>
      <c r="W244" s="66">
        <v>30</v>
      </c>
      <c r="X244" s="66">
        <v>32</v>
      </c>
      <c r="Y244" s="66">
        <v>32</v>
      </c>
      <c r="Z244" s="66">
        <v>28.2</v>
      </c>
      <c r="AA244" s="66">
        <v>30</v>
      </c>
      <c r="AB244" s="66">
        <v>30.2</v>
      </c>
      <c r="AC244" s="66">
        <v>31</v>
      </c>
      <c r="AD244" s="66">
        <v>29</v>
      </c>
      <c r="AE244" s="66">
        <v>28.2</v>
      </c>
      <c r="AF244" s="66">
        <v>25</v>
      </c>
      <c r="AG244" s="66">
        <v>26.4</v>
      </c>
      <c r="AH244" s="66">
        <v>25</v>
      </c>
      <c r="AI244" s="66">
        <v>24</v>
      </c>
      <c r="AJ244" s="66"/>
      <c r="AK244" s="66"/>
      <c r="AL244" s="66"/>
      <c r="AM244" s="66"/>
      <c r="AN244" s="66"/>
      <c r="AO244" s="66"/>
      <c r="AP244" s="67">
        <f t="shared" si="16"/>
        <v>24</v>
      </c>
      <c r="AQ244" s="68">
        <f t="shared" si="17"/>
        <v>28.858333333333334</v>
      </c>
      <c r="AR244" s="68">
        <f>IFERROR(VLOOKUP(A244,Climatologia_TMAX!A:U,9+$E$2,FALSE),"")</f>
        <v>25.891908045977011</v>
      </c>
      <c r="AS244" s="68">
        <f t="shared" si="18"/>
        <v>2.9664252873563228</v>
      </c>
      <c r="AT244" s="74">
        <f t="shared" si="19"/>
        <v>32</v>
      </c>
      <c r="AU244" s="74">
        <f t="array" ref="AU244">IFERROR(
  _xlfn.LET(
    _xlpm.mesTxt, INDEX({"ENERO","FEBRERO","MARZO","ABRIL","MAYO","JUNIO","JULIO","AGOSTO","SEPTIEMBRE","OCTUBRE","NOVIEMBRE","DICIEMBRE"}, E$2),
    _xlpm.colIni, MATCH(_xlpm.mesTxt, Maximos_TMAX!$1:$1, 0),
    _xlpm.fila, MATCH($A244, Maximos_TMAX!$A:$A, 0),
    _xlpm.val, INDEX(Maximos_TMAX!$A:$ZZ, _xlpm.fila, _xlpm.colIni),
    IF(_xlpm.val="", "", _xlpm.val)
  ),
"")</f>
        <v>31.8</v>
      </c>
      <c r="AV244" s="75">
        <f t="array" ref="AV24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33134</v>
      </c>
      <c r="AW244" s="69">
        <f t="shared" si="20"/>
        <v>0.19999999999999929</v>
      </c>
    </row>
    <row r="245" spans="1:49" ht="14.25" customHeight="1" x14ac:dyDescent="0.2">
      <c r="A245" s="64">
        <v>23035020</v>
      </c>
      <c r="B245" s="70" t="s">
        <v>467</v>
      </c>
      <c r="C245" s="70" t="s">
        <v>468</v>
      </c>
      <c r="D245" s="101">
        <v>-74.654722219999996</v>
      </c>
      <c r="E245" s="101">
        <v>5.471388889</v>
      </c>
      <c r="F245" s="64">
        <v>172</v>
      </c>
      <c r="G245" s="62">
        <v>25</v>
      </c>
      <c r="H245" s="62">
        <v>25572</v>
      </c>
      <c r="I245" s="72" t="s">
        <v>73</v>
      </c>
      <c r="J245" s="72" t="s">
        <v>469</v>
      </c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  <c r="AP245" s="67">
        <f t="shared" si="16"/>
        <v>0</v>
      </c>
      <c r="AQ245" s="68" t="str">
        <f t="shared" si="17"/>
        <v/>
      </c>
      <c r="AR245" s="68">
        <f>IFERROR(VLOOKUP(A245,Climatologia_TMAX!A:U,9+$E$2,FALSE),"")</f>
        <v>34.250797705203837</v>
      </c>
      <c r="AS245" s="68" t="str">
        <f t="shared" si="18"/>
        <v/>
      </c>
      <c r="AT245" s="74" t="str">
        <f t="shared" si="19"/>
        <v/>
      </c>
      <c r="AU245" s="74">
        <f t="array" ref="AU245">IFERROR(
  _xlfn.LET(
    _xlpm.mesTxt, INDEX({"ENERO","FEBRERO","MARZO","ABRIL","MAYO","JUNIO","JULIO","AGOSTO","SEPTIEMBRE","OCTUBRE","NOVIEMBRE","DICIEMBRE"}, E$2),
    _xlpm.colIni, MATCH(_xlpm.mesTxt, Maximos_TMAX!$1:$1, 0),
    _xlpm.fila, MATCH($A245, Maximos_TMAX!$A:$A, 0),
    _xlpm.val, INDEX(Maximos_TMAX!$A:$ZZ, _xlpm.fila, _xlpm.colIni),
    IF(_xlpm.val="", "", _xlpm.val)
  ),
"")</f>
        <v>41</v>
      </c>
      <c r="AV245" s="75">
        <f t="array" ref="AV24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38232</v>
      </c>
      <c r="AW245" s="69" t="str">
        <f t="shared" si="20"/>
        <v>NA</v>
      </c>
    </row>
    <row r="246" spans="1:49" ht="14.25" customHeight="1" x14ac:dyDescent="0.2">
      <c r="A246" s="64">
        <v>23025040</v>
      </c>
      <c r="B246" s="70" t="s">
        <v>250</v>
      </c>
      <c r="C246" s="70" t="s">
        <v>468</v>
      </c>
      <c r="D246" s="101">
        <v>-74.914580556000004</v>
      </c>
      <c r="E246" s="101">
        <v>5.301108889</v>
      </c>
      <c r="F246" s="64">
        <v>788</v>
      </c>
      <c r="G246" s="62">
        <v>73</v>
      </c>
      <c r="H246" s="62">
        <v>73443</v>
      </c>
      <c r="I246" s="72" t="s">
        <v>70</v>
      </c>
      <c r="J246" s="72" t="s">
        <v>470</v>
      </c>
      <c r="K246" s="66">
        <v>31.6</v>
      </c>
      <c r="L246" s="66">
        <v>32.200000000000003</v>
      </c>
      <c r="M246" s="66">
        <v>33</v>
      </c>
      <c r="N246" s="66"/>
      <c r="O246" s="66">
        <v>35.4</v>
      </c>
      <c r="P246" s="66">
        <v>34</v>
      </c>
      <c r="Q246" s="66">
        <v>33.6</v>
      </c>
      <c r="R246" s="66">
        <v>35</v>
      </c>
      <c r="S246" s="66">
        <v>34.4</v>
      </c>
      <c r="T246" s="66">
        <v>35.6</v>
      </c>
      <c r="U246" s="66">
        <v>33</v>
      </c>
      <c r="V246" s="66">
        <v>34.6</v>
      </c>
      <c r="W246" s="66">
        <v>34.200000000000003</v>
      </c>
      <c r="X246" s="66">
        <v>35.4</v>
      </c>
      <c r="Y246" s="66">
        <v>35.200000000000003</v>
      </c>
      <c r="Z246" s="66">
        <v>31.6</v>
      </c>
      <c r="AA246" s="66">
        <v>35.6</v>
      </c>
      <c r="AB246" s="66"/>
      <c r="AC246" s="66">
        <v>32.4</v>
      </c>
      <c r="AD246" s="66">
        <v>34.6</v>
      </c>
      <c r="AE246" s="66">
        <v>29.8</v>
      </c>
      <c r="AF246" s="66">
        <v>35</v>
      </c>
      <c r="AG246" s="66">
        <v>31</v>
      </c>
      <c r="AH246" s="66">
        <v>33.6</v>
      </c>
      <c r="AI246" s="66">
        <v>29.6</v>
      </c>
      <c r="AJ246" s="66"/>
      <c r="AK246" s="66"/>
      <c r="AL246" s="66"/>
      <c r="AM246" s="66"/>
      <c r="AN246" s="66"/>
      <c r="AO246" s="66"/>
      <c r="AP246" s="67">
        <f t="shared" si="16"/>
        <v>23</v>
      </c>
      <c r="AQ246" s="68">
        <f t="shared" si="17"/>
        <v>33.495652173913044</v>
      </c>
      <c r="AR246" s="68">
        <f>IFERROR(VLOOKUP(A246,Climatologia_TMAX!A:U,9+$E$2,FALSE),"")</f>
        <v>29.700592680671161</v>
      </c>
      <c r="AS246" s="68">
        <f t="shared" si="18"/>
        <v>3.7950594932418831</v>
      </c>
      <c r="AT246" s="74">
        <f t="shared" si="19"/>
        <v>35.6</v>
      </c>
      <c r="AU246" s="74">
        <f t="array" ref="AU246">IFERROR(
  _xlfn.LET(
    _xlpm.mesTxt, INDEX({"ENERO","FEBRERO","MARZO","ABRIL","MAYO","JUNIO","JULIO","AGOSTO","SEPTIEMBRE","OCTUBRE","NOVIEMBRE","DICIEMBRE"}, E$2),
    _xlpm.colIni, MATCH(_xlpm.mesTxt, Maximos_TMAX!$1:$1, 0),
    _xlpm.fila, MATCH($A246, Maximos_TMAX!$A:$A, 0),
    _xlpm.val, INDEX(Maximos_TMAX!$A:$ZZ, _xlpm.fila, _xlpm.colIni),
    IF(_xlpm.val="", "", _xlpm.val)
  ),
"")</f>
        <v>35.6</v>
      </c>
      <c r="AV246" s="75">
        <f t="array" ref="AV24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45551</v>
      </c>
      <c r="AW246" s="69">
        <f t="shared" si="20"/>
        <v>0</v>
      </c>
    </row>
    <row r="247" spans="1:49" ht="14.25" customHeight="1" x14ac:dyDescent="0.2">
      <c r="A247" s="64">
        <v>21255090</v>
      </c>
      <c r="B247" s="70" t="s">
        <v>471</v>
      </c>
      <c r="C247" s="70" t="s">
        <v>468</v>
      </c>
      <c r="D247" s="101">
        <v>-74.899991666999995</v>
      </c>
      <c r="E247" s="101">
        <v>5</v>
      </c>
      <c r="F247" s="64">
        <v>321</v>
      </c>
      <c r="G247" s="62">
        <v>73</v>
      </c>
      <c r="H247" s="62">
        <v>73055</v>
      </c>
      <c r="I247" s="72" t="s">
        <v>70</v>
      </c>
      <c r="J247" s="72" t="s">
        <v>472</v>
      </c>
      <c r="K247" s="66">
        <v>36.799999999999997</v>
      </c>
      <c r="L247" s="66">
        <v>35.6</v>
      </c>
      <c r="M247" s="66">
        <v>36.799999999999997</v>
      </c>
      <c r="N247" s="66">
        <v>37.4</v>
      </c>
      <c r="O247" s="66">
        <v>38.799999999999997</v>
      </c>
      <c r="P247" s="66">
        <v>38.4</v>
      </c>
      <c r="Q247" s="66">
        <v>33.799999999999997</v>
      </c>
      <c r="R247" s="66">
        <v>39</v>
      </c>
      <c r="S247" s="66">
        <v>38.4</v>
      </c>
      <c r="T247" s="66">
        <v>40.799999999999997</v>
      </c>
      <c r="U247" s="66">
        <v>37.200000000000003</v>
      </c>
      <c r="V247" s="66">
        <v>39.200000000000003</v>
      </c>
      <c r="W247" s="66">
        <v>38.200000000000003</v>
      </c>
      <c r="X247" s="66">
        <v>39.200000000000003</v>
      </c>
      <c r="Y247" s="66">
        <v>39.6</v>
      </c>
      <c r="Z247" s="66">
        <v>36.4</v>
      </c>
      <c r="AA247" s="66">
        <v>39.200000000000003</v>
      </c>
      <c r="AB247" s="66">
        <v>41</v>
      </c>
      <c r="AC247" s="66">
        <v>39.200000000000003</v>
      </c>
      <c r="AD247" s="66">
        <v>39.799999999999997</v>
      </c>
      <c r="AE247" s="66">
        <v>39.200000000000003</v>
      </c>
      <c r="AF247" s="66">
        <v>40.6</v>
      </c>
      <c r="AG247" s="66">
        <v>37.6</v>
      </c>
      <c r="AH247" s="66">
        <v>36.6</v>
      </c>
      <c r="AI247" s="66">
        <v>29.2</v>
      </c>
      <c r="AJ247" s="66"/>
      <c r="AK247" s="66"/>
      <c r="AL247" s="66"/>
      <c r="AM247" s="66"/>
      <c r="AN247" s="66"/>
      <c r="AO247" s="66"/>
      <c r="AP247" s="67">
        <f t="shared" si="16"/>
        <v>25</v>
      </c>
      <c r="AQ247" s="68">
        <f t="shared" si="17"/>
        <v>37.92</v>
      </c>
      <c r="AR247" s="68">
        <f>IFERROR(VLOOKUP(A247,Climatologia_TMAX!A:U,9+$E$2,FALSE),"")</f>
        <v>35.267343185550082</v>
      </c>
      <c r="AS247" s="68">
        <f t="shared" si="18"/>
        <v>2.6526568144499194</v>
      </c>
      <c r="AT247" s="74">
        <f t="shared" si="19"/>
        <v>41</v>
      </c>
      <c r="AU247" s="74">
        <f t="array" ref="AU247">IFERROR(
  _xlfn.LET(
    _xlpm.mesTxt, INDEX({"ENERO","FEBRERO","MARZO","ABRIL","MAYO","JUNIO","JULIO","AGOSTO","SEPTIEMBRE","OCTUBRE","NOVIEMBRE","DICIEMBRE"}, E$2),
    _xlpm.colIni, MATCH(_xlpm.mesTxt, Maximos_TMAX!$1:$1, 0),
    _xlpm.fila, MATCH($A247, Maximos_TMAX!$A:$A, 0),
    _xlpm.val, INDEX(Maximos_TMAX!$A:$ZZ, _xlpm.fila, _xlpm.colIni),
    IF(_xlpm.val="", "", _xlpm.val)
  ),
"")</f>
        <v>41.6</v>
      </c>
      <c r="AV247" s="75">
        <f t="array" ref="AV24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42273</v>
      </c>
      <c r="AW247" s="69">
        <f t="shared" si="20"/>
        <v>-0.60000000000000142</v>
      </c>
    </row>
    <row r="248" spans="1:49" ht="14.25" customHeight="1" x14ac:dyDescent="0.2">
      <c r="A248" s="64">
        <v>21215080</v>
      </c>
      <c r="B248" s="70" t="s">
        <v>473</v>
      </c>
      <c r="C248" s="70" t="s">
        <v>468</v>
      </c>
      <c r="D248" s="101">
        <v>-74.995361110000005</v>
      </c>
      <c r="E248" s="101">
        <v>4.2315277780000002</v>
      </c>
      <c r="F248" s="64">
        <v>432</v>
      </c>
      <c r="G248" s="62">
        <v>73</v>
      </c>
      <c r="H248" s="62">
        <v>73268</v>
      </c>
      <c r="I248" s="72" t="s">
        <v>70</v>
      </c>
      <c r="J248" s="72" t="s">
        <v>474</v>
      </c>
      <c r="K248" s="66">
        <v>33.799999999999997</v>
      </c>
      <c r="L248" s="66">
        <v>37.200000000000003</v>
      </c>
      <c r="M248" s="66">
        <v>37.200000000000003</v>
      </c>
      <c r="N248" s="66">
        <v>38</v>
      </c>
      <c r="O248" s="66">
        <v>39.6</v>
      </c>
      <c r="P248" s="66">
        <v>39.4</v>
      </c>
      <c r="Q248" s="66">
        <v>35.4</v>
      </c>
      <c r="R248" s="66">
        <v>38.799999999999997</v>
      </c>
      <c r="S248" s="66">
        <v>37.799999999999997</v>
      </c>
      <c r="T248" s="66">
        <v>39</v>
      </c>
      <c r="U248" s="66">
        <v>36</v>
      </c>
      <c r="V248" s="66">
        <v>38.6</v>
      </c>
      <c r="W248" s="66">
        <v>37.6</v>
      </c>
      <c r="X248" s="66">
        <v>39</v>
      </c>
      <c r="Y248" s="66">
        <v>37.6</v>
      </c>
      <c r="Z248" s="66">
        <v>36.4</v>
      </c>
      <c r="AA248" s="66">
        <v>39.200000000000003</v>
      </c>
      <c r="AB248" s="66">
        <v>39.6</v>
      </c>
      <c r="AC248" s="66">
        <v>37.6</v>
      </c>
      <c r="AD248" s="66">
        <v>38</v>
      </c>
      <c r="AE248" s="66">
        <v>37.6</v>
      </c>
      <c r="AF248" s="66">
        <v>38.4</v>
      </c>
      <c r="AG248" s="66">
        <v>37.4</v>
      </c>
      <c r="AH248" s="66">
        <v>37.799999999999997</v>
      </c>
      <c r="AI248" s="66">
        <v>33.4</v>
      </c>
      <c r="AJ248" s="66"/>
      <c r="AK248" s="66"/>
      <c r="AL248" s="66"/>
      <c r="AM248" s="66"/>
      <c r="AN248" s="66"/>
      <c r="AO248" s="66"/>
      <c r="AP248" s="67">
        <f t="shared" si="16"/>
        <v>25</v>
      </c>
      <c r="AQ248" s="68">
        <f t="shared" si="17"/>
        <v>37.616000000000007</v>
      </c>
      <c r="AR248" s="68">
        <f>IFERROR(VLOOKUP(A248,Climatologia_TMAX!A:U,9+$E$2,FALSE),"")</f>
        <v>33.731045299345787</v>
      </c>
      <c r="AS248" s="68">
        <f t="shared" si="18"/>
        <v>3.8849547006542196</v>
      </c>
      <c r="AT248" s="74">
        <f t="shared" si="19"/>
        <v>39.6</v>
      </c>
      <c r="AU248" s="74">
        <f t="array" ref="AU248">IFERROR(
  _xlfn.LET(
    _xlpm.mesTxt, INDEX({"ENERO","FEBRERO","MARZO","ABRIL","MAYO","JUNIO","JULIO","AGOSTO","SEPTIEMBRE","OCTUBRE","NOVIEMBRE","DICIEMBRE"}, E$2),
    _xlpm.colIni, MATCH(_xlpm.mesTxt, Maximos_TMAX!$1:$1, 0),
    _xlpm.fila, MATCH($A248, Maximos_TMAX!$A:$A, 0),
    _xlpm.val, INDEX(Maximos_TMAX!$A:$ZZ, _xlpm.fila, _xlpm.colIni),
    IF(_xlpm.val="", "", _xlpm.val)
  ),
"")</f>
        <v>39.799999999999997</v>
      </c>
      <c r="AV248" s="75">
        <f t="array" ref="AV24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248" s="69">
        <f t="shared" si="20"/>
        <v>-0.19999999999999574</v>
      </c>
    </row>
    <row r="249" spans="1:49" ht="14.25" customHeight="1" x14ac:dyDescent="0.2">
      <c r="A249" s="64">
        <v>22045010</v>
      </c>
      <c r="B249" s="70" t="s">
        <v>475</v>
      </c>
      <c r="C249" s="70" t="s">
        <v>468</v>
      </c>
      <c r="D249" s="101">
        <v>-75.503444439999996</v>
      </c>
      <c r="E249" s="101">
        <v>3.7224444440000002</v>
      </c>
      <c r="F249" s="64">
        <v>895</v>
      </c>
      <c r="G249" s="62">
        <v>73</v>
      </c>
      <c r="H249" s="62">
        <v>73168</v>
      </c>
      <c r="I249" s="72" t="s">
        <v>70</v>
      </c>
      <c r="J249" s="72" t="s">
        <v>476</v>
      </c>
      <c r="K249" s="66">
        <v>32.200000000000003</v>
      </c>
      <c r="L249" s="66">
        <v>32.6</v>
      </c>
      <c r="M249" s="66">
        <v>32.6</v>
      </c>
      <c r="N249" s="66">
        <v>30.6</v>
      </c>
      <c r="O249" s="66">
        <v>30.2</v>
      </c>
      <c r="P249" s="66">
        <v>31.2</v>
      </c>
      <c r="Q249" s="66">
        <v>30.2</v>
      </c>
      <c r="R249" s="66">
        <v>32.6</v>
      </c>
      <c r="S249" s="66">
        <v>32.799999999999997</v>
      </c>
      <c r="T249" s="66">
        <v>33.799999999999997</v>
      </c>
      <c r="U249" s="66">
        <v>33.200000000000003</v>
      </c>
      <c r="V249" s="66">
        <v>32.6</v>
      </c>
      <c r="W249" s="106">
        <v>31.4</v>
      </c>
      <c r="X249" s="66">
        <v>31</v>
      </c>
      <c r="Y249" s="106">
        <v>31.8</v>
      </c>
      <c r="Z249" s="66">
        <v>30.4</v>
      </c>
      <c r="AA249" s="66">
        <v>35.6</v>
      </c>
      <c r="AB249" s="66">
        <v>33.4</v>
      </c>
      <c r="AC249" s="66">
        <v>32.799999999999997</v>
      </c>
      <c r="AD249" s="66">
        <v>31.6</v>
      </c>
      <c r="AE249" s="66">
        <v>32.799999999999997</v>
      </c>
      <c r="AF249" s="66">
        <v>34.200000000000003</v>
      </c>
      <c r="AG249" s="66">
        <v>32.200000000000003</v>
      </c>
      <c r="AH249" s="66">
        <v>32.799999999999997</v>
      </c>
      <c r="AI249" s="66">
        <v>31.6</v>
      </c>
      <c r="AJ249" s="66"/>
      <c r="AK249" s="66"/>
      <c r="AL249" s="66"/>
      <c r="AM249" s="66"/>
      <c r="AN249" s="66"/>
      <c r="AO249" s="66"/>
      <c r="AP249" s="67">
        <f t="shared" si="16"/>
        <v>25</v>
      </c>
      <c r="AQ249" s="68">
        <f t="shared" si="17"/>
        <v>32.247999999999998</v>
      </c>
      <c r="AR249" s="68">
        <f>IFERROR(VLOOKUP(A249,Climatologia_TMAX!A:U,9+$E$2,FALSE),"")</f>
        <v>31.849166666666662</v>
      </c>
      <c r="AS249" s="68">
        <f t="shared" si="18"/>
        <v>0.39883333333333582</v>
      </c>
      <c r="AT249" s="74">
        <f t="shared" si="19"/>
        <v>35.6</v>
      </c>
      <c r="AU249" s="74">
        <f t="array" ref="AU249">IFERROR(
  _xlfn.LET(
    _xlpm.mesTxt, INDEX({"ENERO","FEBRERO","MARZO","ABRIL","MAYO","JUNIO","JULIO","AGOSTO","SEPTIEMBRE","OCTUBRE","NOVIEMBRE","DICIEMBRE"}, E$2),
    _xlpm.colIni, MATCH(_xlpm.mesTxt, Maximos_TMAX!$1:$1, 0),
    _xlpm.fila, MATCH($A249, Maximos_TMAX!$A:$A, 0),
    _xlpm.val, INDEX(Maximos_TMAX!$A:$ZZ, _xlpm.fila, _xlpm.colIni),
    IF(_xlpm.val="", "", _xlpm.val)
  ),
"")</f>
        <v>37</v>
      </c>
      <c r="AV249" s="75">
        <f t="array" ref="AV24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MATCH($A249,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43711</v>
      </c>
      <c r="AW249" s="69">
        <f t="shared" si="20"/>
        <v>-1.3999999999999986</v>
      </c>
    </row>
    <row r="250" spans="1:49" ht="14.25" customHeight="1" x14ac:dyDescent="0.2">
      <c r="A250" s="64">
        <v>21255080</v>
      </c>
      <c r="B250" s="70" t="s">
        <v>477</v>
      </c>
      <c r="C250" s="70" t="s">
        <v>468</v>
      </c>
      <c r="D250" s="101">
        <v>-74.767944439999994</v>
      </c>
      <c r="E250" s="101">
        <v>4.7837779999999999</v>
      </c>
      <c r="F250" s="64">
        <v>308</v>
      </c>
      <c r="G250" s="62">
        <v>73</v>
      </c>
      <c r="H250" s="62">
        <v>73030</v>
      </c>
      <c r="I250" s="72" t="s">
        <v>70</v>
      </c>
      <c r="J250" s="72" t="s">
        <v>478</v>
      </c>
      <c r="K250" s="66">
        <v>37.4</v>
      </c>
      <c r="L250" s="66">
        <v>38</v>
      </c>
      <c r="M250" s="66"/>
      <c r="N250" s="66">
        <v>38.6</v>
      </c>
      <c r="O250" s="66"/>
      <c r="P250" s="66">
        <v>39.6</v>
      </c>
      <c r="Q250" s="66">
        <v>36.4</v>
      </c>
      <c r="R250" s="66">
        <v>39.6</v>
      </c>
      <c r="S250" s="66">
        <v>39.200000000000003</v>
      </c>
      <c r="T250" s="66">
        <v>40</v>
      </c>
      <c r="U250" s="66">
        <v>38</v>
      </c>
      <c r="V250" s="66">
        <v>39.6</v>
      </c>
      <c r="W250" s="66">
        <v>38.4</v>
      </c>
      <c r="X250" s="66">
        <v>40.4</v>
      </c>
      <c r="Y250" s="66">
        <v>40</v>
      </c>
      <c r="Z250" s="66">
        <v>38</v>
      </c>
      <c r="AA250" s="66">
        <v>41.4</v>
      </c>
      <c r="AB250" s="66">
        <v>41.4</v>
      </c>
      <c r="AC250" s="66">
        <v>39.6</v>
      </c>
      <c r="AD250" s="66">
        <v>39.4</v>
      </c>
      <c r="AE250" s="66">
        <v>39</v>
      </c>
      <c r="AF250" s="66">
        <v>40.6</v>
      </c>
      <c r="AG250" s="66">
        <v>39.4</v>
      </c>
      <c r="AH250" s="66">
        <v>40</v>
      </c>
      <c r="AI250" s="66">
        <v>36.4</v>
      </c>
      <c r="AJ250" s="66"/>
      <c r="AK250" s="66"/>
      <c r="AL250" s="66"/>
      <c r="AM250" s="66"/>
      <c r="AN250" s="66"/>
      <c r="AO250" s="66"/>
      <c r="AP250" s="67">
        <f t="shared" si="16"/>
        <v>23</v>
      </c>
      <c r="AQ250" s="68">
        <f t="shared" si="17"/>
        <v>39.14782608695652</v>
      </c>
      <c r="AR250" s="68">
        <f>IFERROR(VLOOKUP(A250,Climatologia_TMAX!A:U,9+$E$2,FALSE),"")</f>
        <v>35.703584328231692</v>
      </c>
      <c r="AS250" s="68">
        <f t="shared" si="18"/>
        <v>3.4442417587248286</v>
      </c>
      <c r="AT250" s="74">
        <f t="shared" si="19"/>
        <v>41.4</v>
      </c>
      <c r="AU250" s="74">
        <f t="array" ref="AU250">IFERROR(
  _xlfn.LET(
    _xlpm.mesTxt, INDEX({"ENERO","FEBRERO","MARZO","ABRIL","MAYO","JUNIO","JULIO","AGOSTO","SEPTIEMBRE","OCTUBRE","NOVIEMBRE","DICIEMBRE"}, E$2),
    _xlpm.colIni, MATCH(_xlpm.mesTxt, Maximos_TMAX!$1:$1, 0),
    _xlpm.fila, MATCH($A250, Maximos_TMAX!$A:$A, 0),
    _xlpm.val, INDEX(Maximos_TMAX!$A:$ZZ, _xlpm.fila, _xlpm.colIni),
    IF(_xlpm.val="", "", _xlpm.val)
  ),
"")</f>
        <v>41.8</v>
      </c>
      <c r="AV250" s="75">
        <f t="array" ref="AV25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32033</v>
      </c>
      <c r="AW250" s="69">
        <f t="shared" si="20"/>
        <v>-0.39999999999999858</v>
      </c>
    </row>
    <row r="251" spans="1:49" ht="14.25" customHeight="1" x14ac:dyDescent="0.2">
      <c r="A251" s="64">
        <v>21185030</v>
      </c>
      <c r="B251" s="70" t="s">
        <v>479</v>
      </c>
      <c r="C251" s="70" t="s">
        <v>468</v>
      </c>
      <c r="D251" s="101">
        <v>-74.981388890000005</v>
      </c>
      <c r="E251" s="101">
        <v>4.0088333330000001</v>
      </c>
      <c r="F251" s="64">
        <v>332</v>
      </c>
      <c r="G251" s="62">
        <v>73</v>
      </c>
      <c r="H251" s="62">
        <v>73319</v>
      </c>
      <c r="I251" s="72" t="s">
        <v>70</v>
      </c>
      <c r="J251" s="72" t="s">
        <v>479</v>
      </c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  <c r="AP251" s="67">
        <f t="shared" si="16"/>
        <v>0</v>
      </c>
      <c r="AQ251" s="68" t="str">
        <f t="shared" si="17"/>
        <v/>
      </c>
      <c r="AR251" s="68">
        <f>IFERROR(VLOOKUP(A251,Climatologia_TMAX!A:U,9+$E$2,FALSE),"")</f>
        <v>34.640160854148633</v>
      </c>
      <c r="AS251" s="68" t="str">
        <f t="shared" si="18"/>
        <v/>
      </c>
      <c r="AT251" s="74" t="str">
        <f t="shared" si="19"/>
        <v/>
      </c>
      <c r="AU251" s="74">
        <f t="array" ref="AU251">IFERROR(
  _xlfn.LET(
    _xlpm.mesTxt, INDEX({"ENERO","FEBRERO","MARZO","ABRIL","MAYO","JUNIO","JULIO","AGOSTO","SEPTIEMBRE","OCTUBRE","NOVIEMBRE","DICIEMBRE"}, E$2),
    _xlpm.colIni, MATCH(_xlpm.mesTxt, Maximos_TMAX!$1:$1, 0),
    _xlpm.fila, MATCH($A251, Maximos_TMAX!$A:$A, 0),
    _xlpm.val, INDEX(Maximos_TMAX!$A:$ZZ, _xlpm.fila, _xlpm.colIni),
    IF(_xlpm.val="", "", _xlpm.val)
  ),
"")</f>
        <v>41.6</v>
      </c>
      <c r="AV251" s="75">
        <f t="array" ref="AV25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45554</v>
      </c>
      <c r="AW251" s="69" t="str">
        <f t="shared" si="20"/>
        <v>NA</v>
      </c>
    </row>
    <row r="252" spans="1:49" ht="14.25" customHeight="1" x14ac:dyDescent="0.2">
      <c r="A252" s="64">
        <v>21135020</v>
      </c>
      <c r="B252" s="70" t="s">
        <v>480</v>
      </c>
      <c r="C252" s="70" t="s">
        <v>468</v>
      </c>
      <c r="D252" s="101">
        <v>-75.015749999999997</v>
      </c>
      <c r="E252" s="101">
        <v>3.85575</v>
      </c>
      <c r="F252" s="64">
        <v>313</v>
      </c>
      <c r="G252" s="62">
        <v>73</v>
      </c>
      <c r="H252" s="62">
        <v>73671</v>
      </c>
      <c r="I252" s="72" t="s">
        <v>70</v>
      </c>
      <c r="J252" s="72" t="s">
        <v>481</v>
      </c>
      <c r="K252" s="66">
        <v>35.200000000000003</v>
      </c>
      <c r="L252" s="66">
        <v>38</v>
      </c>
      <c r="M252" s="66">
        <v>37.200000000000003</v>
      </c>
      <c r="N252" s="66">
        <v>39.6</v>
      </c>
      <c r="O252" s="66">
        <v>40</v>
      </c>
      <c r="P252" s="66">
        <v>38.4</v>
      </c>
      <c r="Q252" s="66">
        <v>39</v>
      </c>
      <c r="R252" s="66">
        <v>41</v>
      </c>
      <c r="S252" s="66">
        <v>39.200000000000003</v>
      </c>
      <c r="T252" s="66">
        <v>41.4</v>
      </c>
      <c r="U252" s="66">
        <v>38.4</v>
      </c>
      <c r="V252" s="66">
        <v>40</v>
      </c>
      <c r="W252" s="66">
        <v>39.799999999999997</v>
      </c>
      <c r="X252" s="66">
        <v>40.200000000000003</v>
      </c>
      <c r="Y252" s="66">
        <v>41</v>
      </c>
      <c r="Z252" s="66">
        <v>40.6</v>
      </c>
      <c r="AA252" s="66">
        <v>41.4</v>
      </c>
      <c r="AB252" s="66">
        <v>41.4</v>
      </c>
      <c r="AC252" s="66">
        <v>42</v>
      </c>
      <c r="AD252" s="66">
        <v>42.4</v>
      </c>
      <c r="AE252" s="66">
        <v>40</v>
      </c>
      <c r="AF252" s="106">
        <v>39.4</v>
      </c>
      <c r="AG252" s="66">
        <v>36.4</v>
      </c>
      <c r="AH252" s="66">
        <v>37.6</v>
      </c>
      <c r="AI252" s="66">
        <v>36.4</v>
      </c>
      <c r="AJ252" s="66"/>
      <c r="AK252" s="66"/>
      <c r="AL252" s="66"/>
      <c r="AM252" s="66"/>
      <c r="AN252" s="66"/>
      <c r="AO252" s="66"/>
      <c r="AP252" s="67">
        <f t="shared" si="16"/>
        <v>25</v>
      </c>
      <c r="AQ252" s="68">
        <f t="shared" si="17"/>
        <v>39.44</v>
      </c>
      <c r="AR252" s="68">
        <f>IFERROR(VLOOKUP(A252,Climatologia_TMAX!A:U,9+$E$2,FALSE),"")</f>
        <v>34.670477410573667</v>
      </c>
      <c r="AS252" s="68">
        <f t="shared" si="18"/>
        <v>4.7695225894263302</v>
      </c>
      <c r="AT252" s="74">
        <f t="shared" si="19"/>
        <v>42.4</v>
      </c>
      <c r="AU252" s="74">
        <f t="array" ref="AU252">IFERROR(
  _xlfn.LET(
    _xlpm.mesTxt, INDEX({"ENERO","FEBRERO","MARZO","ABRIL","MAYO","JUNIO","JULIO","AGOSTO","SEPTIEMBRE","OCTUBRE","NOVIEMBRE","DICIEMBRE"}, E$2),
    _xlpm.colIni, MATCH(_xlpm.mesTxt, Maximos_TMAX!$1:$1, 0),
    _xlpm.fila, MATCH($A252, Maximos_TMAX!$A:$A, 0),
    _xlpm.val, INDEX(Maximos_TMAX!$A:$ZZ, _xlpm.fila, _xlpm.colIni),
    IF(_xlpm.val="", "", _xlpm.val)
  ),
"")</f>
        <v>42.4</v>
      </c>
      <c r="AV252" s="75">
        <f t="array" ref="AV25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42274</v>
      </c>
      <c r="AW252" s="69">
        <f t="shared" si="20"/>
        <v>0</v>
      </c>
    </row>
    <row r="253" spans="1:49" ht="14.25" customHeight="1" x14ac:dyDescent="0.2">
      <c r="A253" s="64">
        <v>21235010</v>
      </c>
      <c r="B253" s="70" t="s">
        <v>482</v>
      </c>
      <c r="C253" s="70" t="s">
        <v>468</v>
      </c>
      <c r="D253" s="101">
        <v>-74.702388889999995</v>
      </c>
      <c r="E253" s="101">
        <v>4.5618055560000004</v>
      </c>
      <c r="F253" s="64">
        <v>297</v>
      </c>
      <c r="G253" s="62">
        <v>25</v>
      </c>
      <c r="H253" s="62">
        <v>25368</v>
      </c>
      <c r="I253" s="72" t="s">
        <v>73</v>
      </c>
      <c r="J253" s="72" t="s">
        <v>483</v>
      </c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L253" s="66"/>
      <c r="AM253" s="66"/>
      <c r="AN253" s="66"/>
      <c r="AO253" s="66"/>
      <c r="AP253" s="67">
        <f t="shared" si="16"/>
        <v>0</v>
      </c>
      <c r="AQ253" s="68" t="str">
        <f t="shared" si="17"/>
        <v/>
      </c>
      <c r="AR253" s="68">
        <f>IFERROR(VLOOKUP(A253,Climatologia_TMAX!A:U,9+$E$2,FALSE),"")</f>
        <v>36.302569910600248</v>
      </c>
      <c r="AS253" s="68" t="str">
        <f t="shared" si="18"/>
        <v/>
      </c>
      <c r="AT253" s="74" t="str">
        <f t="shared" si="19"/>
        <v/>
      </c>
      <c r="AU253" s="74">
        <f t="array" ref="AU253">IFERROR(
  _xlfn.LET(
    _xlpm.mesTxt, INDEX({"ENERO","FEBRERO","MARZO","ABRIL","MAYO","JUNIO","JULIO","AGOSTO","SEPTIEMBRE","OCTUBRE","NOVIEMBRE","DICIEMBRE"}, E$2),
    _xlpm.colIni, MATCH(_xlpm.mesTxt, Maximos_TMAX!$1:$1, 0),
    _xlpm.fila, MATCH($A253, Maximos_TMAX!$A:$A, 0),
    _xlpm.val, INDEX(Maximos_TMAX!$A:$ZZ, _xlpm.fila, _xlpm.colIni),
    IF(_xlpm.val="", "", _xlpm.val)
  ),
"")</f>
        <v>44.2</v>
      </c>
      <c r="AV253" s="75">
        <f t="array" ref="AV25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45550</v>
      </c>
      <c r="AW253" s="69" t="str">
        <f t="shared" si="20"/>
        <v>NA</v>
      </c>
    </row>
    <row r="254" spans="1:49" ht="14.25" customHeight="1" x14ac:dyDescent="0.2">
      <c r="A254" s="64">
        <v>2125500032</v>
      </c>
      <c r="B254" s="70" t="s">
        <v>484</v>
      </c>
      <c r="C254" s="70" t="s">
        <v>468</v>
      </c>
      <c r="D254" s="101">
        <v>-74.890866000000003</v>
      </c>
      <c r="E254" s="101">
        <v>5.1700520000000001</v>
      </c>
      <c r="F254" s="64">
        <v>437</v>
      </c>
      <c r="G254" s="62">
        <v>73</v>
      </c>
      <c r="H254" s="62">
        <v>73443</v>
      </c>
      <c r="I254" s="72" t="s">
        <v>70</v>
      </c>
      <c r="J254" s="72" t="s">
        <v>470</v>
      </c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  <c r="AM254" s="66"/>
      <c r="AN254" s="66"/>
      <c r="AO254" s="66"/>
      <c r="AP254" s="67">
        <f t="shared" si="16"/>
        <v>0</v>
      </c>
      <c r="AQ254" s="68" t="str">
        <f t="shared" si="17"/>
        <v/>
      </c>
      <c r="AR254" s="68" t="str">
        <f>IFERROR(VLOOKUP(A254,Climatologia_TMAX!A:U,9+$E$2,FALSE),"")</f>
        <v/>
      </c>
      <c r="AS254" s="68" t="str">
        <f t="shared" si="18"/>
        <v/>
      </c>
      <c r="AT254" s="74" t="str">
        <f t="shared" si="19"/>
        <v/>
      </c>
      <c r="AU254" s="74">
        <f t="array" ref="AU254">IFERROR(
  _xlfn.LET(
    _xlpm.mesTxt, INDEX({"ENERO","FEBRERO","MARZO","ABRIL","MAYO","JUNIO","JULIO","AGOSTO","SEPTIEMBRE","OCTUBRE","NOVIEMBRE","DICIEMBRE"}, E$2),
    _xlpm.colIni, MATCH(_xlpm.mesTxt, Maximos_TMAX!$1:$1, 0),
    _xlpm.fila, MATCH($A254, Maximos_TMAX!$A:$A, 0),
    _xlpm.val, INDEX(Maximos_TMAX!$A:$ZZ, _xlpm.fila, _xlpm.colIni),
    IF(_xlpm.val="", "", _xlpm.val)
  ),
"")</f>
        <v>38.4</v>
      </c>
      <c r="AV254" s="75">
        <f t="array" ref="AV25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43719</v>
      </c>
      <c r="AW254" s="69" t="str">
        <f t="shared" si="20"/>
        <v>NA</v>
      </c>
    </row>
    <row r="255" spans="1:49" ht="14.25" customHeight="1" x14ac:dyDescent="0.2">
      <c r="A255" s="64">
        <v>22055020</v>
      </c>
      <c r="B255" s="70" t="s">
        <v>485</v>
      </c>
      <c r="C255" s="70" t="s">
        <v>468</v>
      </c>
      <c r="D255" s="101">
        <v>-75.536361110000001</v>
      </c>
      <c r="E255" s="101">
        <v>3.4557777779999999</v>
      </c>
      <c r="F255" s="64">
        <v>699</v>
      </c>
      <c r="G255" s="62">
        <v>73</v>
      </c>
      <c r="H255" s="62">
        <v>73067</v>
      </c>
      <c r="I255" s="72" t="s">
        <v>70</v>
      </c>
      <c r="J255" s="72" t="s">
        <v>486</v>
      </c>
      <c r="K255" s="66">
        <v>35.799999999999997</v>
      </c>
      <c r="L255" s="66">
        <v>37</v>
      </c>
      <c r="M255" s="66">
        <v>37.200000000000003</v>
      </c>
      <c r="N255" s="66">
        <v>36</v>
      </c>
      <c r="O255" s="66">
        <v>37.200000000000003</v>
      </c>
      <c r="P255" s="66">
        <v>36.799999999999997</v>
      </c>
      <c r="Q255" s="66">
        <v>36.200000000000003</v>
      </c>
      <c r="R255" s="66">
        <v>38.200000000000003</v>
      </c>
      <c r="S255" s="66">
        <v>38</v>
      </c>
      <c r="T255" s="66">
        <v>38.200000000000003</v>
      </c>
      <c r="U255" s="66">
        <v>37.6</v>
      </c>
      <c r="V255" s="66">
        <v>37.799999999999997</v>
      </c>
      <c r="W255" s="66">
        <v>35</v>
      </c>
      <c r="X255" s="66">
        <v>38.200000000000003</v>
      </c>
      <c r="Y255" s="66">
        <v>37.200000000000003</v>
      </c>
      <c r="Z255" s="66">
        <v>34.4</v>
      </c>
      <c r="AA255" s="66">
        <v>38.799999999999997</v>
      </c>
      <c r="AB255" s="66">
        <v>37.200000000000003</v>
      </c>
      <c r="AC255" s="66">
        <v>38</v>
      </c>
      <c r="AD255" s="66">
        <v>36.4</v>
      </c>
      <c r="AE255" s="66">
        <v>39.4</v>
      </c>
      <c r="AF255" s="66">
        <v>37</v>
      </c>
      <c r="AG255" s="66"/>
      <c r="AH255" s="66">
        <v>37.200000000000003</v>
      </c>
      <c r="AI255" s="66">
        <v>36.6</v>
      </c>
      <c r="AJ255" s="66"/>
      <c r="AK255" s="66"/>
      <c r="AL255" s="66"/>
      <c r="AM255" s="66"/>
      <c r="AN255" s="66"/>
      <c r="AO255" s="66"/>
      <c r="AP255" s="67">
        <f t="shared" si="16"/>
        <v>24</v>
      </c>
      <c r="AQ255" s="68">
        <f t="shared" si="17"/>
        <v>37.141666666666673</v>
      </c>
      <c r="AR255" s="68">
        <f>IFERROR(VLOOKUP(A255,Climatologia_TMAX!A:U,9+$E$2,FALSE),"")</f>
        <v>33.242094712934822</v>
      </c>
      <c r="AS255" s="68">
        <f t="shared" si="18"/>
        <v>3.8995719537318507</v>
      </c>
      <c r="AT255" s="74">
        <f t="shared" si="19"/>
        <v>39.4</v>
      </c>
      <c r="AU255" s="74">
        <f t="array" ref="AU255">IFERROR(
  _xlfn.LET(
    _xlpm.mesTxt, INDEX({"ENERO","FEBRERO","MARZO","ABRIL","MAYO","JUNIO","JULIO","AGOSTO","SEPTIEMBRE","OCTUBRE","NOVIEMBRE","DICIEMBRE"}, E$2),
    _xlpm.colIni, MATCH(_xlpm.mesTxt, Maximos_TMAX!$1:$1, 0),
    _xlpm.fila, MATCH($A255, Maximos_TMAX!$A:$A, 0),
    _xlpm.val, INDEX(Maximos_TMAX!$A:$ZZ, _xlpm.fila, _xlpm.colIni),
    IF(_xlpm.val="", "", _xlpm.val)
  ),
"")</f>
        <v>39.799999999999997</v>
      </c>
      <c r="AV255" s="75">
        <f t="array" ref="AV25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42271</v>
      </c>
      <c r="AW255" s="69">
        <f t="shared" si="20"/>
        <v>-0.39999999999999858</v>
      </c>
    </row>
    <row r="256" spans="1:49" ht="14.25" customHeight="1" x14ac:dyDescent="0.2">
      <c r="A256" s="64">
        <v>21245010</v>
      </c>
      <c r="B256" s="108" t="s">
        <v>487</v>
      </c>
      <c r="C256" s="70" t="s">
        <v>468</v>
      </c>
      <c r="D256" s="101">
        <v>-75.200522219999996</v>
      </c>
      <c r="E256" s="101">
        <v>4.4296666670000002</v>
      </c>
      <c r="F256" s="64">
        <v>826</v>
      </c>
      <c r="G256" s="62">
        <v>73</v>
      </c>
      <c r="H256" s="62">
        <v>73001</v>
      </c>
      <c r="I256" s="72" t="s">
        <v>70</v>
      </c>
      <c r="J256" s="72" t="s">
        <v>71</v>
      </c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109"/>
      <c r="AD256" s="66"/>
      <c r="AE256" s="66"/>
      <c r="AF256" s="66"/>
      <c r="AG256" s="66"/>
      <c r="AH256" s="66"/>
      <c r="AI256" s="66"/>
      <c r="AJ256" s="66"/>
      <c r="AK256" s="66"/>
      <c r="AL256" s="66"/>
      <c r="AM256" s="66"/>
      <c r="AN256" s="66"/>
      <c r="AO256" s="66"/>
      <c r="AP256" s="67">
        <f t="shared" si="16"/>
        <v>0</v>
      </c>
      <c r="AQ256" s="68" t="str">
        <f t="shared" si="17"/>
        <v/>
      </c>
      <c r="AR256" s="68">
        <f>IFERROR(VLOOKUP(A256,Climatologia_TMAX!A:U,9+$E$2,FALSE),"")</f>
        <v>31.39816644562335</v>
      </c>
      <c r="AS256" s="68" t="str">
        <f t="shared" si="18"/>
        <v/>
      </c>
      <c r="AT256" s="74" t="str">
        <f t="shared" si="19"/>
        <v/>
      </c>
      <c r="AU256" s="74">
        <f t="array" ref="AU256">IFERROR(
  _xlfn.LET(
    _xlpm.mesTxt, INDEX({"ENERO","FEBRERO","MARZO","ABRIL","MAYO","JUNIO","JULIO","AGOSTO","SEPTIEMBRE","OCTUBRE","NOVIEMBRE","DICIEMBRE"}, E$2),
    _xlpm.colIni, MATCH(_xlpm.mesTxt, Maximos_TMAX!$1:$1, 0),
    _xlpm.fila, MATCH($A256, Maximos_TMAX!$A:$A, 0),
    _xlpm.val, INDEX(Maximos_TMAX!$A:$ZZ, _xlpm.fila, _xlpm.colIni),
    IF(_xlpm.val="", "", _xlpm.val)
  ),
"")</f>
        <v>37.200000000000003</v>
      </c>
      <c r="AV256" s="75">
        <f t="array" ref="AV25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44456</v>
      </c>
      <c r="AW256" s="69" t="str">
        <f t="shared" si="20"/>
        <v>NA</v>
      </c>
    </row>
    <row r="257" spans="1:49" ht="14.25" customHeight="1" x14ac:dyDescent="0.2">
      <c r="A257" s="64">
        <v>21165010</v>
      </c>
      <c r="B257" s="70" t="s">
        <v>488</v>
      </c>
      <c r="C257" s="70" t="s">
        <v>468</v>
      </c>
      <c r="D257" s="101">
        <v>-74.917027779999998</v>
      </c>
      <c r="E257" s="101">
        <v>3.7876111109999999</v>
      </c>
      <c r="F257" s="64">
        <v>311</v>
      </c>
      <c r="G257" s="62">
        <v>73</v>
      </c>
      <c r="H257" s="62">
        <v>73563</v>
      </c>
      <c r="I257" s="72" t="s">
        <v>70</v>
      </c>
      <c r="J257" s="72" t="s">
        <v>489</v>
      </c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6"/>
      <c r="AP257" s="67">
        <f t="shared" si="16"/>
        <v>0</v>
      </c>
      <c r="AQ257" s="68" t="str">
        <f t="shared" si="17"/>
        <v/>
      </c>
      <c r="AR257" s="68">
        <f>IFERROR(VLOOKUP(A257,Climatologia_TMAX!A:U,9+$E$2,FALSE),"")</f>
        <v>34.854866830376579</v>
      </c>
      <c r="AS257" s="68" t="str">
        <f t="shared" si="18"/>
        <v/>
      </c>
      <c r="AT257" s="74" t="str">
        <f t="shared" si="19"/>
        <v/>
      </c>
      <c r="AU257" s="74">
        <f t="array" ref="AU257">IFERROR(
  _xlfn.LET(
    _xlpm.mesTxt, INDEX({"ENERO","FEBRERO","MARZO","ABRIL","MAYO","JUNIO","JULIO","AGOSTO","SEPTIEMBRE","OCTUBRE","NOVIEMBRE","DICIEMBRE"}, E$2),
    _xlpm.colIni, MATCH(_xlpm.mesTxt, Maximos_TMAX!$1:$1, 0),
    _xlpm.fila, MATCH($A257, Maximos_TMAX!$A:$A, 0),
    _xlpm.val, INDEX(Maximos_TMAX!$A:$ZZ, _xlpm.fila, _xlpm.colIni),
    IF(_xlpm.val="", "", _xlpm.val)
  ),
"")</f>
        <v>42</v>
      </c>
      <c r="AV257" s="75">
        <f t="array" ref="AV25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45551</v>
      </c>
      <c r="AW257" s="69" t="str">
        <f t="shared" si="20"/>
        <v>NA</v>
      </c>
    </row>
    <row r="258" spans="1:49" ht="14.25" customHeight="1" x14ac:dyDescent="0.2">
      <c r="A258" s="64">
        <v>23055040</v>
      </c>
      <c r="B258" s="70" t="s">
        <v>490</v>
      </c>
      <c r="C258" s="70" t="s">
        <v>468</v>
      </c>
      <c r="D258" s="101">
        <v>-74.992927777999995</v>
      </c>
      <c r="E258" s="101">
        <v>5.4182880559999997</v>
      </c>
      <c r="F258" s="64">
        <v>1532</v>
      </c>
      <c r="G258" s="62">
        <v>17</v>
      </c>
      <c r="H258" s="62">
        <v>17662</v>
      </c>
      <c r="I258" s="72" t="s">
        <v>115</v>
      </c>
      <c r="J258" s="72" t="s">
        <v>491</v>
      </c>
      <c r="K258" s="66">
        <v>22.6</v>
      </c>
      <c r="L258" s="66">
        <v>24.4</v>
      </c>
      <c r="M258" s="66">
        <v>25.6</v>
      </c>
      <c r="N258" s="66">
        <v>25.2</v>
      </c>
      <c r="O258" s="66">
        <v>27.2</v>
      </c>
      <c r="P258" s="66">
        <v>27.2</v>
      </c>
      <c r="Q258" s="66">
        <v>24.6</v>
      </c>
      <c r="R258" s="66">
        <v>27.8</v>
      </c>
      <c r="S258" s="66">
        <v>27.2</v>
      </c>
      <c r="T258" s="66">
        <v>26.6</v>
      </c>
      <c r="U258" s="66">
        <v>26.2</v>
      </c>
      <c r="V258" s="66">
        <v>26.4</v>
      </c>
      <c r="W258" s="66">
        <v>26.8</v>
      </c>
      <c r="X258" s="66">
        <v>27.4</v>
      </c>
      <c r="Y258" s="66">
        <v>26.2</v>
      </c>
      <c r="Z258" s="66">
        <v>23.6</v>
      </c>
      <c r="AA258" s="66">
        <v>27.8</v>
      </c>
      <c r="AB258" s="66">
        <v>27.6</v>
      </c>
      <c r="AC258" s="66">
        <v>25.4</v>
      </c>
      <c r="AD258" s="66">
        <v>25.8</v>
      </c>
      <c r="AE258" s="66">
        <v>22.8</v>
      </c>
      <c r="AF258" s="66">
        <v>26.2</v>
      </c>
      <c r="AG258" s="66">
        <v>23.4</v>
      </c>
      <c r="AH258" s="66">
        <v>25.4</v>
      </c>
      <c r="AI258" s="66">
        <v>22.2</v>
      </c>
      <c r="AJ258" s="66"/>
      <c r="AK258" s="66"/>
      <c r="AL258" s="66"/>
      <c r="AM258" s="66"/>
      <c r="AN258" s="66"/>
      <c r="AO258" s="66"/>
      <c r="AP258" s="67">
        <f t="shared" si="16"/>
        <v>25</v>
      </c>
      <c r="AQ258" s="68">
        <f t="shared" si="17"/>
        <v>25.663999999999998</v>
      </c>
      <c r="AR258" s="68">
        <f>IFERROR(VLOOKUP(A258,Climatologia_TMAX!A:U,9+$E$2,FALSE),"")</f>
        <v>22.819631675276192</v>
      </c>
      <c r="AS258" s="68">
        <f t="shared" si="18"/>
        <v>2.8443683247238063</v>
      </c>
      <c r="AT258" s="74">
        <f t="shared" si="19"/>
        <v>27.8</v>
      </c>
      <c r="AU258" s="74">
        <f t="array" ref="AU258">IFERROR(
  _xlfn.LET(
    _xlpm.mesTxt, INDEX({"ENERO","FEBRERO","MARZO","ABRIL","MAYO","JUNIO","JULIO","AGOSTO","SEPTIEMBRE","OCTUBRE","NOVIEMBRE","DICIEMBRE"}, E$2),
    _xlpm.colIni, MATCH(_xlpm.mesTxt, Maximos_TMAX!$1:$1, 0),
    _xlpm.fila, MATCH($A258, Maximos_TMAX!$A:$A, 0),
    _xlpm.val, INDEX(Maximos_TMAX!$A:$ZZ, _xlpm.fila, _xlpm.colIni),
    IF(_xlpm.val="", "", _xlpm.val)
  ),
"")</f>
        <v>28</v>
      </c>
      <c r="AV258" s="75">
        <f t="array" ref="AV25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30197</v>
      </c>
      <c r="AW258" s="69">
        <f t="shared" si="20"/>
        <v>-0.19999999999999929</v>
      </c>
    </row>
    <row r="259" spans="1:49" ht="14.25" customHeight="1" x14ac:dyDescent="0.2">
      <c r="A259" s="64">
        <v>22065040</v>
      </c>
      <c r="B259" s="70" t="s">
        <v>492</v>
      </c>
      <c r="C259" s="70" t="s">
        <v>468</v>
      </c>
      <c r="D259" s="101">
        <v>-75.467749999999995</v>
      </c>
      <c r="E259" s="101">
        <v>3.9211999999999998</v>
      </c>
      <c r="F259" s="64">
        <v>1566</v>
      </c>
      <c r="G259" s="62">
        <v>73</v>
      </c>
      <c r="H259" s="62">
        <v>73675</v>
      </c>
      <c r="I259" s="72" t="s">
        <v>70</v>
      </c>
      <c r="J259" s="72" t="s">
        <v>493</v>
      </c>
      <c r="K259" s="66">
        <v>27</v>
      </c>
      <c r="L259" s="66">
        <v>27.6</v>
      </c>
      <c r="M259" s="66">
        <v>26.8</v>
      </c>
      <c r="N259" s="66">
        <v>26.8</v>
      </c>
      <c r="O259" s="66">
        <v>27.8</v>
      </c>
      <c r="P259" s="66">
        <v>27</v>
      </c>
      <c r="Q259" s="66">
        <v>25.2</v>
      </c>
      <c r="R259" s="66">
        <v>29.2</v>
      </c>
      <c r="S259" s="66">
        <v>29</v>
      </c>
      <c r="T259" s="66">
        <v>28.4</v>
      </c>
      <c r="U259" s="66">
        <v>28</v>
      </c>
      <c r="V259" s="66">
        <v>28.4</v>
      </c>
      <c r="W259" s="66">
        <v>27.6</v>
      </c>
      <c r="X259" s="66">
        <v>29.8</v>
      </c>
      <c r="Y259" s="66">
        <v>28.6</v>
      </c>
      <c r="Z259" s="66">
        <v>27.8</v>
      </c>
      <c r="AA259" s="66">
        <v>29.4</v>
      </c>
      <c r="AB259" s="66">
        <v>28.4</v>
      </c>
      <c r="AC259" s="66">
        <v>28.8</v>
      </c>
      <c r="AD259" s="66">
        <v>29</v>
      </c>
      <c r="AE259" s="66">
        <v>30.8</v>
      </c>
      <c r="AF259" s="66">
        <v>29</v>
      </c>
      <c r="AG259" s="66">
        <v>29</v>
      </c>
      <c r="AH259" s="66">
        <v>29.2</v>
      </c>
      <c r="AI259" s="66">
        <v>27</v>
      </c>
      <c r="AJ259" s="66"/>
      <c r="AK259" s="66"/>
      <c r="AL259" s="66"/>
      <c r="AM259" s="66"/>
      <c r="AN259" s="66"/>
      <c r="AO259" s="66"/>
      <c r="AP259" s="67">
        <f t="shared" si="16"/>
        <v>25</v>
      </c>
      <c r="AQ259" s="68">
        <f t="shared" si="17"/>
        <v>28.223999999999997</v>
      </c>
      <c r="AR259" s="68">
        <f>IFERROR(VLOOKUP(A259,Climatologia_TMAX!A:U,9+$E$2,FALSE),"")</f>
        <v>27.28826717088787</v>
      </c>
      <c r="AS259" s="68">
        <f t="shared" si="18"/>
        <v>0.9357328291121263</v>
      </c>
      <c r="AT259" s="74">
        <f t="shared" si="19"/>
        <v>30.8</v>
      </c>
      <c r="AU259" s="74">
        <f t="array" ref="AU259">IFERROR(
  _xlfn.LET(
    _xlpm.mesTxt, INDEX({"ENERO","FEBRERO","MARZO","ABRIL","MAYO","JUNIO","JULIO","AGOSTO","SEPTIEMBRE","OCTUBRE","NOVIEMBRE","DICIEMBRE"}, E$2),
    _xlpm.colIni, MATCH(_xlpm.mesTxt, Maximos_TMAX!$1:$1, 0),
    _xlpm.fila, MATCH($A259, Maximos_TMAX!$A:$A, 0),
    _xlpm.val, INDEX(Maximos_TMAX!$A:$ZZ, _xlpm.fila, _xlpm.colIni),
    IF(_xlpm.val="", "", _xlpm.val)
  ),
"")</f>
        <v>32.200000000000003</v>
      </c>
      <c r="AV259" s="75">
        <f t="array" ref="AV25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MATCH($A259,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42275</v>
      </c>
      <c r="AW259" s="69">
        <f t="shared" si="20"/>
        <v>-1.4000000000000021</v>
      </c>
    </row>
    <row r="260" spans="1:49" ht="14.25" customHeight="1" x14ac:dyDescent="0.2">
      <c r="A260" s="64">
        <v>21245140</v>
      </c>
      <c r="B260" s="70" t="s">
        <v>494</v>
      </c>
      <c r="C260" s="70" t="s">
        <v>468</v>
      </c>
      <c r="D260" s="101">
        <v>-75.09445556</v>
      </c>
      <c r="E260" s="101">
        <v>4.7118611110000002</v>
      </c>
      <c r="F260" s="64">
        <v>2288</v>
      </c>
      <c r="G260" s="62">
        <v>73</v>
      </c>
      <c r="H260" s="62">
        <v>73686</v>
      </c>
      <c r="I260" s="72" t="s">
        <v>70</v>
      </c>
      <c r="J260" s="72" t="s">
        <v>494</v>
      </c>
      <c r="K260" s="66">
        <v>21.2</v>
      </c>
      <c r="L260" s="66">
        <v>20.8</v>
      </c>
      <c r="M260" s="66">
        <v>21.2</v>
      </c>
      <c r="N260" s="66">
        <v>22.2</v>
      </c>
      <c r="O260" s="66">
        <v>22.8</v>
      </c>
      <c r="P260" s="66">
        <v>22</v>
      </c>
      <c r="Q260" s="66">
        <v>20.8</v>
      </c>
      <c r="R260" s="66">
        <v>24</v>
      </c>
      <c r="S260" s="66">
        <v>23</v>
      </c>
      <c r="T260" s="66">
        <v>23.4</v>
      </c>
      <c r="U260" s="66">
        <v>22.8</v>
      </c>
      <c r="V260" s="66">
        <v>22.6</v>
      </c>
      <c r="W260" s="109">
        <v>21</v>
      </c>
      <c r="X260" s="66">
        <v>24</v>
      </c>
      <c r="Y260" s="66">
        <v>22</v>
      </c>
      <c r="Z260" s="66">
        <v>22</v>
      </c>
      <c r="AA260" s="66">
        <v>23.4</v>
      </c>
      <c r="AB260" s="66">
        <v>24</v>
      </c>
      <c r="AC260" s="66">
        <v>22</v>
      </c>
      <c r="AD260" s="66">
        <v>23</v>
      </c>
      <c r="AE260" s="66">
        <v>22</v>
      </c>
      <c r="AF260" s="66">
        <v>20.8</v>
      </c>
      <c r="AG260" s="66">
        <v>21.4</v>
      </c>
      <c r="AH260" s="66">
        <v>20.8</v>
      </c>
      <c r="AI260" s="66">
        <v>19.8</v>
      </c>
      <c r="AJ260" s="66"/>
      <c r="AK260" s="66"/>
      <c r="AL260" s="66"/>
      <c r="AM260" s="66"/>
      <c r="AN260" s="66"/>
      <c r="AO260" s="66"/>
      <c r="AP260" s="67">
        <f t="shared" si="16"/>
        <v>25</v>
      </c>
      <c r="AQ260" s="68">
        <f t="shared" si="17"/>
        <v>22.119999999999994</v>
      </c>
      <c r="AR260" s="68">
        <f>IFERROR(VLOOKUP(A260,Climatologia_TMAX!A:U,9+$E$2,FALSE),"")</f>
        <v>18.65319922126082</v>
      </c>
      <c r="AS260" s="68">
        <f t="shared" si="18"/>
        <v>3.4668007787391737</v>
      </c>
      <c r="AT260" s="74">
        <f t="shared" si="19"/>
        <v>24</v>
      </c>
      <c r="AU260" s="74">
        <f t="array" ref="AU260">IFERROR(
  _xlfn.LET(
    _xlpm.mesTxt, INDEX({"ENERO","FEBRERO","MARZO","ABRIL","MAYO","JUNIO","JULIO","AGOSTO","SEPTIEMBRE","OCTUBRE","NOVIEMBRE","DICIEMBRE"}, E$2),
    _xlpm.colIni, MATCH(_xlpm.mesTxt, Maximos_TMAX!$1:$1, 0),
    _xlpm.fila, MATCH($A260, Maximos_TMAX!$A:$A, 0),
    _xlpm.val, INDEX(Maximos_TMAX!$A:$ZZ, _xlpm.fila, _xlpm.colIni),
    IF(_xlpm.val="", "", _xlpm.val)
  ),
"")</f>
        <v>23.8</v>
      </c>
      <c r="AV260" s="75">
        <f t="array" ref="AV26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45551</v>
      </c>
      <c r="AW260" s="69">
        <f t="shared" si="20"/>
        <v>0.19999999999999929</v>
      </c>
    </row>
    <row r="261" spans="1:49" ht="14.25" customHeight="1" x14ac:dyDescent="0.2">
      <c r="A261" s="64">
        <v>21185080</v>
      </c>
      <c r="B261" s="70" t="s">
        <v>495</v>
      </c>
      <c r="C261" s="70" t="s">
        <v>468</v>
      </c>
      <c r="D261" s="101">
        <v>-75.104611110999997</v>
      </c>
      <c r="E261" s="101">
        <v>4.2164583330000003</v>
      </c>
      <c r="F261" s="64">
        <v>591</v>
      </c>
      <c r="G261" s="62">
        <v>73</v>
      </c>
      <c r="H261" s="62">
        <v>73854</v>
      </c>
      <c r="I261" s="72" t="s">
        <v>70</v>
      </c>
      <c r="J261" s="72" t="s">
        <v>495</v>
      </c>
      <c r="K261" s="66">
        <v>33.6</v>
      </c>
      <c r="L261" s="66">
        <v>36</v>
      </c>
      <c r="M261" s="66">
        <v>35.6</v>
      </c>
      <c r="N261" s="66">
        <v>36.4</v>
      </c>
      <c r="O261" s="66">
        <v>37.6</v>
      </c>
      <c r="P261" s="66">
        <v>37.799999999999997</v>
      </c>
      <c r="Q261" s="66">
        <v>35.200000000000003</v>
      </c>
      <c r="R261" s="66">
        <v>38.200000000000003</v>
      </c>
      <c r="S261" s="66">
        <v>37.200000000000003</v>
      </c>
      <c r="T261" s="66">
        <v>37.799999999999997</v>
      </c>
      <c r="U261" s="66">
        <v>35.799999999999997</v>
      </c>
      <c r="V261" s="66">
        <v>37.6</v>
      </c>
      <c r="W261" s="66">
        <v>36.200000000000003</v>
      </c>
      <c r="X261" s="66">
        <v>38.4</v>
      </c>
      <c r="Y261" s="66">
        <v>37.6</v>
      </c>
      <c r="Z261" s="66">
        <v>36.4</v>
      </c>
      <c r="AA261" s="66">
        <v>37.4</v>
      </c>
      <c r="AB261" s="66">
        <v>38.6</v>
      </c>
      <c r="AC261" s="66">
        <v>37.4</v>
      </c>
      <c r="AD261" s="66">
        <v>37.200000000000003</v>
      </c>
      <c r="AE261" s="66">
        <v>36.6</v>
      </c>
      <c r="AF261" s="66">
        <v>36.4</v>
      </c>
      <c r="AG261" s="66">
        <v>35.799999999999997</v>
      </c>
      <c r="AH261" s="66">
        <v>36.200000000000003</v>
      </c>
      <c r="AI261" s="66">
        <v>32.4</v>
      </c>
      <c r="AJ261" s="66"/>
      <c r="AK261" s="66"/>
      <c r="AL261" s="66"/>
      <c r="AM261" s="66"/>
      <c r="AN261" s="66"/>
      <c r="AO261" s="66"/>
      <c r="AP261" s="67">
        <f t="shared" ref="AP261:AP324" si="21">COUNTIF(K261:AO261,"&gt;0")</f>
        <v>25</v>
      </c>
      <c r="AQ261" s="68">
        <f t="shared" ref="AQ261:AQ324" si="22">IF(AP261&gt;14,AVERAGE(K261:AO261),"")</f>
        <v>36.616</v>
      </c>
      <c r="AR261" s="68" t="str">
        <f>IFERROR(VLOOKUP(A261,Climatologia_TMAX!A:U,9+$E$2,FALSE),"")</f>
        <v/>
      </c>
      <c r="AS261" s="68" t="str">
        <f t="shared" ref="AS261:AS324" si="23">IF(OR(AQ261="",AR261=""),"",IFERROR(AQ261-AR261,""))</f>
        <v/>
      </c>
      <c r="AT261" s="74">
        <f t="shared" ref="AT261:AT288" si="24">IF(COUNT(K261:AO261)=0,"",MAX(K261:AO261))</f>
        <v>38.6</v>
      </c>
      <c r="AU261" s="74">
        <f t="array" ref="AU261">IFERROR(
  _xlfn.LET(
    _xlpm.mesTxt, INDEX({"ENERO","FEBRERO","MARZO","ABRIL","MAYO","JUNIO","JULIO","AGOSTO","SEPTIEMBRE","OCTUBRE","NOVIEMBRE","DICIEMBRE"}, E$2),
    _xlpm.colIni, MATCH(_xlpm.mesTxt, Maximos_TMAX!$1:$1, 0),
    _xlpm.fila, MATCH($A261, Maximos_TMAX!$A:$A, 0),
    _xlpm.val, INDEX(Maximos_TMAX!$A:$ZZ, _xlpm.fila, _xlpm.colIni),
    IF(_xlpm.val="", "", _xlpm.val)
  ),
"")</f>
        <v>39</v>
      </c>
      <c r="AV261" s="75">
        <f t="array" ref="AV26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42269</v>
      </c>
      <c r="AW261" s="69">
        <f t="shared" ref="AW261:AW288" si="25">IF(OR(AT261="",AU261=""),"NA",IFERROR(AT261-AU261,"NA"))</f>
        <v>-0.39999999999999858</v>
      </c>
    </row>
    <row r="262" spans="1:49" ht="14.25" customHeight="1" x14ac:dyDescent="0.2">
      <c r="A262" s="64">
        <v>21255120</v>
      </c>
      <c r="B262" s="70" t="s">
        <v>496</v>
      </c>
      <c r="C262" s="70" t="s">
        <v>468</v>
      </c>
      <c r="D262" s="101">
        <v>-75.117336111</v>
      </c>
      <c r="E262" s="101">
        <v>5.0267619440000004</v>
      </c>
      <c r="F262" s="64">
        <v>2069</v>
      </c>
      <c r="G262" s="62">
        <v>73</v>
      </c>
      <c r="H262" s="62">
        <v>73870</v>
      </c>
      <c r="I262" s="72" t="s">
        <v>70</v>
      </c>
      <c r="J262" s="72" t="s">
        <v>496</v>
      </c>
      <c r="K262" s="66">
        <v>21.6</v>
      </c>
      <c r="L262" s="66">
        <v>22.6</v>
      </c>
      <c r="M262" s="66">
        <v>23</v>
      </c>
      <c r="N262" s="66">
        <v>22.8</v>
      </c>
      <c r="O262" s="66">
        <v>23.4</v>
      </c>
      <c r="P262" s="66">
        <v>23.4</v>
      </c>
      <c r="Q262" s="66">
        <v>22</v>
      </c>
      <c r="R262" s="66">
        <v>24.4</v>
      </c>
      <c r="S262" s="66">
        <v>24</v>
      </c>
      <c r="T262" s="66">
        <v>24</v>
      </c>
      <c r="U262" s="66">
        <v>23.6</v>
      </c>
      <c r="V262" s="66">
        <v>23.6</v>
      </c>
      <c r="W262" s="66">
        <v>22.2</v>
      </c>
      <c r="X262" s="66">
        <v>23.2</v>
      </c>
      <c r="Y262" s="66">
        <v>24.6</v>
      </c>
      <c r="Z262" s="66">
        <v>20.399999999999999</v>
      </c>
      <c r="AA262" s="66">
        <v>23.6</v>
      </c>
      <c r="AB262" s="66">
        <v>24.2</v>
      </c>
      <c r="AC262" s="66">
        <v>22.6</v>
      </c>
      <c r="AD262" s="66">
        <v>23.2</v>
      </c>
      <c r="AE262" s="66">
        <v>22.8</v>
      </c>
      <c r="AF262" s="66">
        <v>26</v>
      </c>
      <c r="AG262" s="66">
        <v>22.8</v>
      </c>
      <c r="AH262" s="66">
        <v>22.6</v>
      </c>
      <c r="AI262" s="66">
        <v>20.6</v>
      </c>
      <c r="AJ262" s="66"/>
      <c r="AK262" s="66"/>
      <c r="AL262" s="66"/>
      <c r="AM262" s="66"/>
      <c r="AN262" s="66"/>
      <c r="AO262" s="66"/>
      <c r="AP262" s="67">
        <f t="shared" si="21"/>
        <v>25</v>
      </c>
      <c r="AQ262" s="68">
        <f t="shared" si="22"/>
        <v>23.088000000000001</v>
      </c>
      <c r="AR262" s="68">
        <f>IFERROR(VLOOKUP(A262,Climatologia_TMAX!A:U,9+$E$2,FALSE),"")</f>
        <v>20.946002371829959</v>
      </c>
      <c r="AS262" s="68">
        <f t="shared" si="23"/>
        <v>2.1419976281700421</v>
      </c>
      <c r="AT262" s="74">
        <f t="shared" si="24"/>
        <v>26</v>
      </c>
      <c r="AU262" s="74">
        <f t="array" ref="AU262">IFERROR(
  _xlfn.LET(
    _xlpm.mesTxt, INDEX({"ENERO","FEBRERO","MARZO","ABRIL","MAYO","JUNIO","JULIO","AGOSTO","SEPTIEMBRE","OCTUBRE","NOVIEMBRE","DICIEMBRE"}, E$2),
    _xlpm.colIni, MATCH(_xlpm.mesTxt, Maximos_TMAX!$1:$1, 0),
    _xlpm.fila, MATCH($A262, Maximos_TMAX!$A:$A, 0),
    _xlpm.val, INDEX(Maximos_TMAX!$A:$ZZ, _xlpm.fila, _xlpm.colIni),
    IF(_xlpm.val="", "", _xlpm.val)
  ),
"")</f>
        <v>25.4</v>
      </c>
      <c r="AV262" s="75">
        <f t="array" ref="AV26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45192</v>
      </c>
      <c r="AW262" s="69">
        <f t="shared" si="25"/>
        <v>0.60000000000000142</v>
      </c>
    </row>
    <row r="263" spans="1:49" ht="14.25" customHeight="1" x14ac:dyDescent="0.2">
      <c r="A263" s="64">
        <v>21206280</v>
      </c>
      <c r="B263" s="70" t="s">
        <v>497</v>
      </c>
      <c r="C263" s="70" t="s">
        <v>498</v>
      </c>
      <c r="D263" s="101">
        <v>-74.320350000000005</v>
      </c>
      <c r="E263" s="101">
        <v>4.6482299999999999</v>
      </c>
      <c r="F263" s="64">
        <v>2680</v>
      </c>
      <c r="G263" s="62">
        <v>25</v>
      </c>
      <c r="H263" s="62">
        <v>25099</v>
      </c>
      <c r="I263" s="72" t="s">
        <v>73</v>
      </c>
      <c r="J263" s="72" t="s">
        <v>499</v>
      </c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  <c r="AP263" s="67">
        <f t="shared" si="21"/>
        <v>0</v>
      </c>
      <c r="AQ263" s="68" t="str">
        <f t="shared" si="22"/>
        <v/>
      </c>
      <c r="AR263" s="68">
        <f>IFERROR(VLOOKUP(A263,Climatologia_TMAX!A:U,9+$E$2,FALSE),"")</f>
        <v>16.1181404853129</v>
      </c>
      <c r="AS263" s="68" t="str">
        <f t="shared" si="23"/>
        <v/>
      </c>
      <c r="AT263" s="74" t="str">
        <f t="shared" si="24"/>
        <v/>
      </c>
      <c r="AU263" s="74">
        <f t="array" ref="AU263">IFERROR(
  _xlfn.LET(
    _xlpm.mesTxt, INDEX({"ENERO","FEBRERO","MARZO","ABRIL","MAYO","JUNIO","JULIO","AGOSTO","SEPTIEMBRE","OCTUBRE","NOVIEMBRE","DICIEMBRE"}, E$2),
    _xlpm.colIni, MATCH(_xlpm.mesTxt, Maximos_TMAX!$1:$1, 0),
    _xlpm.fila, MATCH($A263, Maximos_TMAX!$A:$A, 0),
    _xlpm.val, INDEX(Maximos_TMAX!$A:$ZZ, _xlpm.fila, _xlpm.colIni),
    IF(_xlpm.val="", "", _xlpm.val)
  ),
"")</f>
        <v>22</v>
      </c>
      <c r="AV263" s="75">
        <f t="array" ref="AV26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42269</v>
      </c>
      <c r="AW263" s="69" t="str">
        <f t="shared" si="25"/>
        <v>NA</v>
      </c>
    </row>
    <row r="264" spans="1:49" ht="14.25" customHeight="1" x14ac:dyDescent="0.2">
      <c r="A264" s="64">
        <v>21206570</v>
      </c>
      <c r="B264" s="70" t="s">
        <v>500</v>
      </c>
      <c r="C264" s="70" t="s">
        <v>498</v>
      </c>
      <c r="D264" s="101">
        <v>-74.150666670000007</v>
      </c>
      <c r="E264" s="101">
        <v>4.7055833329999999</v>
      </c>
      <c r="F264" s="64">
        <v>2546</v>
      </c>
      <c r="G264" s="62">
        <v>11</v>
      </c>
      <c r="H264" s="62">
        <v>11001</v>
      </c>
      <c r="I264" s="72" t="s">
        <v>501</v>
      </c>
      <c r="J264" s="72" t="s">
        <v>502</v>
      </c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L264" s="66"/>
      <c r="AM264" s="66"/>
      <c r="AN264" s="66"/>
      <c r="AO264" s="66"/>
      <c r="AP264" s="67">
        <f t="shared" si="21"/>
        <v>0</v>
      </c>
      <c r="AQ264" s="68" t="str">
        <f t="shared" si="22"/>
        <v/>
      </c>
      <c r="AR264" s="68" t="str">
        <f>IFERROR(VLOOKUP(A264,Climatologia_TMAX!A:U,9+$E$2,FALSE),"")</f>
        <v/>
      </c>
      <c r="AS264" s="68" t="str">
        <f t="shared" si="23"/>
        <v/>
      </c>
      <c r="AT264" s="74" t="str">
        <f t="shared" si="24"/>
        <v/>
      </c>
      <c r="AU264" s="74" t="str">
        <f t="array" ref="AU264">IFERROR(
  _xlfn.LET(
    _xlpm.mesTxt, INDEX({"ENERO","FEBRERO","MARZO","ABRIL","MAYO","JUNIO","JULIO","AGOSTO","SEPTIEMBRE","OCTUBRE","NOVIEMBRE","DICIEMBRE"}, E$2),
    _xlpm.colIni, MATCH(_xlpm.mesTxt, Maximos_TMAX!$1:$1, 0),
    _xlpm.fila, MATCH($A264, Maximos_TMAX!$A:$A, 0),
    _xlpm.val, INDEX(Maximos_TMAX!$A:$ZZ, _xlpm.fila, _xlpm.colIni),
    IF(_xlpm.val="", "", _xlpm.val)
  ),
"")</f>
        <v/>
      </c>
      <c r="AV264" s="75" t="str">
        <f t="array" ref="AV26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MATCH($A264,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64" s="69" t="str">
        <f t="shared" si="25"/>
        <v>NA</v>
      </c>
    </row>
    <row r="265" spans="1:49" ht="14.25" customHeight="1" x14ac:dyDescent="0.2">
      <c r="A265" s="64">
        <v>21206630</v>
      </c>
      <c r="B265" s="70" t="s">
        <v>503</v>
      </c>
      <c r="C265" s="70" t="s">
        <v>498</v>
      </c>
      <c r="D265" s="101">
        <v>-74.091583330000006</v>
      </c>
      <c r="E265" s="101">
        <v>4.7511388889999999</v>
      </c>
      <c r="F265" s="64">
        <v>2600</v>
      </c>
      <c r="G265" s="62">
        <v>11</v>
      </c>
      <c r="H265" s="62">
        <v>11001</v>
      </c>
      <c r="I265" s="72" t="s">
        <v>501</v>
      </c>
      <c r="J265" s="72" t="s">
        <v>502</v>
      </c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L265" s="66"/>
      <c r="AM265" s="66"/>
      <c r="AN265" s="66"/>
      <c r="AO265" s="66"/>
      <c r="AP265" s="67">
        <f t="shared" si="21"/>
        <v>0</v>
      </c>
      <c r="AQ265" s="68" t="str">
        <f t="shared" si="22"/>
        <v/>
      </c>
      <c r="AR265" s="68" t="str">
        <f>IFERROR(VLOOKUP(A265,Climatologia_TMAX!A:U,9+$E$2,FALSE),"")</f>
        <v/>
      </c>
      <c r="AS265" s="68" t="str">
        <f t="shared" si="23"/>
        <v/>
      </c>
      <c r="AT265" s="74" t="str">
        <f t="shared" si="24"/>
        <v/>
      </c>
      <c r="AU265" s="74" t="str">
        <f t="array" ref="AU265">IFERROR(
  _xlfn.LET(
    _xlpm.mesTxt, INDEX({"ENERO","FEBRERO","MARZO","ABRIL","MAYO","JUNIO","JULIO","AGOSTO","SEPTIEMBRE","OCTUBRE","NOVIEMBRE","DICIEMBRE"}, E$2),
    _xlpm.colIni, MATCH(_xlpm.mesTxt, Maximos_TMAX!$1:$1, 0),
    _xlpm.fila, MATCH($A265, Maximos_TMAX!$A:$A, 0),
    _xlpm.val, INDEX(Maximos_TMAX!$A:$ZZ, _xlpm.fila, _xlpm.colIni),
    IF(_xlpm.val="", "", _xlpm.val)
  ),
"")</f>
        <v/>
      </c>
      <c r="AV265" s="75" t="str">
        <f t="array" ref="AV26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MATCH($A265,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65" s="69" t="str">
        <f t="shared" si="25"/>
        <v>NA</v>
      </c>
    </row>
    <row r="266" spans="1:49" ht="14.25" customHeight="1" x14ac:dyDescent="0.2">
      <c r="A266" s="64">
        <v>21206260</v>
      </c>
      <c r="B266" s="70" t="s">
        <v>504</v>
      </c>
      <c r="C266" s="70" t="s">
        <v>498</v>
      </c>
      <c r="D266" s="101">
        <v>-74.049722220000007</v>
      </c>
      <c r="E266" s="101">
        <v>4.7986388890000002</v>
      </c>
      <c r="F266" s="64">
        <v>2570</v>
      </c>
      <c r="G266" s="62">
        <v>11</v>
      </c>
      <c r="H266" s="62">
        <v>11001</v>
      </c>
      <c r="I266" s="72" t="s">
        <v>501</v>
      </c>
      <c r="J266" s="72" t="s">
        <v>502</v>
      </c>
      <c r="K266" s="66">
        <v>19</v>
      </c>
      <c r="L266" s="66">
        <v>18.399999999999999</v>
      </c>
      <c r="M266" s="66">
        <v>18</v>
      </c>
      <c r="N266" s="66">
        <v>17.399999999999999</v>
      </c>
      <c r="O266" s="66">
        <v>17.399999999999999</v>
      </c>
      <c r="P266" s="66">
        <v>19</v>
      </c>
      <c r="Q266" s="66">
        <v>17.2</v>
      </c>
      <c r="R266" s="66">
        <v>19.2</v>
      </c>
      <c r="S266" s="66">
        <v>20.2</v>
      </c>
      <c r="T266" s="66">
        <v>19.8</v>
      </c>
      <c r="U266" s="66">
        <v>19.399999999999999</v>
      </c>
      <c r="V266" s="66"/>
      <c r="W266" s="66">
        <v>20.2</v>
      </c>
      <c r="X266" s="66">
        <v>19.600000000000001</v>
      </c>
      <c r="Y266" s="66">
        <v>19.2</v>
      </c>
      <c r="Z266" s="66">
        <v>18.600000000000001</v>
      </c>
      <c r="AA266" s="66">
        <v>19.399999999999999</v>
      </c>
      <c r="AB266" s="66"/>
      <c r="AC266" s="66"/>
      <c r="AD266" s="66">
        <v>21.2</v>
      </c>
      <c r="AE266" s="66">
        <v>21.4</v>
      </c>
      <c r="AF266" s="66">
        <v>23.2</v>
      </c>
      <c r="AG266" s="66">
        <v>23</v>
      </c>
      <c r="AH266" s="66">
        <v>21</v>
      </c>
      <c r="AI266" s="66">
        <v>20.8</v>
      </c>
      <c r="AJ266" s="66"/>
      <c r="AK266" s="66"/>
      <c r="AL266" s="66"/>
      <c r="AM266" s="66"/>
      <c r="AN266" s="66"/>
      <c r="AO266" s="66"/>
      <c r="AP266" s="67">
        <f t="shared" si="21"/>
        <v>22</v>
      </c>
      <c r="AQ266" s="68">
        <f t="shared" si="22"/>
        <v>19.66363636363636</v>
      </c>
      <c r="AR266" s="68" t="str">
        <f>IFERROR(VLOOKUP(A266,Climatologia_TMAX!A:U,9+$E$2,FALSE),"")</f>
        <v/>
      </c>
      <c r="AS266" s="68" t="str">
        <f t="shared" si="23"/>
        <v/>
      </c>
      <c r="AT266" s="74">
        <f t="shared" si="24"/>
        <v>23.2</v>
      </c>
      <c r="AU266" s="74">
        <f t="array" ref="AU266">IFERROR(
  _xlfn.LET(
    _xlpm.mesTxt, INDEX({"ENERO","FEBRERO","MARZO","ABRIL","MAYO","JUNIO","JULIO","AGOSTO","SEPTIEMBRE","OCTUBRE","NOVIEMBRE","DICIEMBRE"}, E$2),
    _xlpm.colIni, MATCH(_xlpm.mesTxt, Maximos_TMAX!$1:$1, 0),
    _xlpm.fila, MATCH($A266, Maximos_TMAX!$A:$A, 0),
    _xlpm.val, INDEX(Maximos_TMAX!$A:$ZZ, _xlpm.fila, _xlpm.colIni),
    IF(_xlpm.val="", "", _xlpm.val)
  ),
"")</f>
        <v>24.4</v>
      </c>
      <c r="AV266" s="75">
        <f t="array" ref="AV26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45191</v>
      </c>
      <c r="AW266" s="69">
        <f t="shared" si="25"/>
        <v>-1.1999999999999993</v>
      </c>
    </row>
    <row r="267" spans="1:49" ht="14.25" customHeight="1" x14ac:dyDescent="0.2">
      <c r="A267" s="64">
        <v>21206660</v>
      </c>
      <c r="B267" s="70" t="s">
        <v>505</v>
      </c>
      <c r="C267" s="70" t="s">
        <v>498</v>
      </c>
      <c r="D267" s="101">
        <v>-74.130916670000005</v>
      </c>
      <c r="E267" s="101">
        <v>4.5762222220000002</v>
      </c>
      <c r="F267" s="64">
        <v>2565</v>
      </c>
      <c r="G267" s="62">
        <v>11</v>
      </c>
      <c r="H267" s="62">
        <v>11001</v>
      </c>
      <c r="I267" s="72" t="s">
        <v>501</v>
      </c>
      <c r="J267" s="72" t="s">
        <v>502</v>
      </c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66"/>
      <c r="AO267" s="66"/>
      <c r="AP267" s="67">
        <f t="shared" si="21"/>
        <v>0</v>
      </c>
      <c r="AQ267" s="68" t="str">
        <f t="shared" si="22"/>
        <v/>
      </c>
      <c r="AR267" s="68" t="str">
        <f>IFERROR(VLOOKUP(A267,Climatologia_TMAX!A:U,9+$E$2,FALSE),"")</f>
        <v/>
      </c>
      <c r="AS267" s="68" t="str">
        <f t="shared" si="23"/>
        <v/>
      </c>
      <c r="AT267" s="74" t="str">
        <f t="shared" si="24"/>
        <v/>
      </c>
      <c r="AU267" s="74" t="str">
        <f t="array" ref="AU267">IFERROR(
  _xlfn.LET(
    _xlpm.mesTxt, INDEX({"ENERO","FEBRERO","MARZO","ABRIL","MAYO","JUNIO","JULIO","AGOSTO","SEPTIEMBRE","OCTUBRE","NOVIEMBRE","DICIEMBRE"}, E$2),
    _xlpm.colIni, MATCH(_xlpm.mesTxt, Maximos_TMAX!$1:$1, 0),
    _xlpm.fila, MATCH($A267, Maximos_TMAX!$A:$A, 0),
    _xlpm.val, INDEX(Maximos_TMAX!$A:$ZZ, _xlpm.fila, _xlpm.colIni),
    IF(_xlpm.val="", "", _xlpm.val)
  ),
"")</f>
        <v/>
      </c>
      <c r="AV267" s="75" t="str">
        <f t="array" ref="AV26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MATCH($A267,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67" s="69" t="str">
        <f t="shared" si="25"/>
        <v>NA</v>
      </c>
    </row>
    <row r="268" spans="1:49" ht="14.25" customHeight="1" x14ac:dyDescent="0.2">
      <c r="A268" s="64">
        <v>21206650</v>
      </c>
      <c r="B268" s="70" t="s">
        <v>506</v>
      </c>
      <c r="C268" s="70" t="s">
        <v>498</v>
      </c>
      <c r="D268" s="101">
        <v>-74.088222221999999</v>
      </c>
      <c r="E268" s="101">
        <v>4.5167527779999999</v>
      </c>
      <c r="F268" s="64">
        <v>3100</v>
      </c>
      <c r="G268" s="62">
        <v>11</v>
      </c>
      <c r="H268" s="62">
        <v>11001</v>
      </c>
      <c r="I268" s="72" t="s">
        <v>501</v>
      </c>
      <c r="J268" s="72" t="s">
        <v>502</v>
      </c>
      <c r="K268" s="66">
        <v>15.6</v>
      </c>
      <c r="L268" s="66">
        <v>15.8</v>
      </c>
      <c r="M268" s="66">
        <v>15.4</v>
      </c>
      <c r="N268" s="66">
        <v>15.8</v>
      </c>
      <c r="O268" s="66">
        <v>15</v>
      </c>
      <c r="P268" s="66">
        <v>15.2</v>
      </c>
      <c r="Q268" s="66">
        <v>15.4</v>
      </c>
      <c r="R268" s="66">
        <v>15.8</v>
      </c>
      <c r="S268" s="66">
        <v>16.2</v>
      </c>
      <c r="T268" s="66">
        <v>15.2</v>
      </c>
      <c r="U268" s="66">
        <v>15.6</v>
      </c>
      <c r="V268" s="66">
        <v>15</v>
      </c>
      <c r="W268" s="66">
        <v>15.6</v>
      </c>
      <c r="X268" s="66">
        <v>15.8</v>
      </c>
      <c r="Y268" s="66">
        <v>15.4</v>
      </c>
      <c r="Z268" s="66">
        <v>14.8</v>
      </c>
      <c r="AA268" s="66">
        <v>15.4</v>
      </c>
      <c r="AB268" s="66">
        <v>15.8</v>
      </c>
      <c r="AC268" s="66">
        <v>15.4</v>
      </c>
      <c r="AD268" s="66">
        <v>16</v>
      </c>
      <c r="AE268" s="66">
        <v>16.2</v>
      </c>
      <c r="AF268" s="66">
        <v>16.399999999999999</v>
      </c>
      <c r="AG268" s="66">
        <v>15.8</v>
      </c>
      <c r="AH268" s="66">
        <v>15.2</v>
      </c>
      <c r="AI268" s="66">
        <v>15.8</v>
      </c>
      <c r="AJ268" s="66"/>
      <c r="AK268" s="66"/>
      <c r="AL268" s="66"/>
      <c r="AM268" s="66"/>
      <c r="AN268" s="66"/>
      <c r="AO268" s="66"/>
      <c r="AP268" s="67">
        <f t="shared" si="21"/>
        <v>25</v>
      </c>
      <c r="AQ268" s="68">
        <f t="shared" si="22"/>
        <v>15.583999999999998</v>
      </c>
      <c r="AR268" s="68" t="str">
        <f>IFERROR(VLOOKUP(A268,Climatologia_TMAX!A:U,9+$E$2,FALSE),"")</f>
        <v/>
      </c>
      <c r="AS268" s="68" t="str">
        <f t="shared" si="23"/>
        <v/>
      </c>
      <c r="AT268" s="74">
        <f t="shared" si="24"/>
        <v>16.399999999999999</v>
      </c>
      <c r="AU268" s="74">
        <f t="array" ref="AU268">IFERROR(
  _xlfn.LET(
    _xlpm.mesTxt, INDEX({"ENERO","FEBRERO","MARZO","ABRIL","MAYO","JUNIO","JULIO","AGOSTO","SEPTIEMBRE","OCTUBRE","NOVIEMBRE","DICIEMBRE"}, E$2),
    _xlpm.colIni, MATCH(_xlpm.mesTxt, Maximos_TMAX!$1:$1, 0),
    _xlpm.fila, MATCH($A268, Maximos_TMAX!$A:$A, 0),
    _xlpm.val, INDEX(Maximos_TMAX!$A:$ZZ, _xlpm.fila, _xlpm.colIni),
    IF(_xlpm.val="", "", _xlpm.val)
  ),
"")</f>
        <v>19.8</v>
      </c>
      <c r="AV268" s="75">
        <f t="array" ref="AV26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38967</v>
      </c>
      <c r="AW268" s="69">
        <f t="shared" si="25"/>
        <v>-3.4000000000000021</v>
      </c>
    </row>
    <row r="269" spans="1:49" ht="14.25" customHeight="1" x14ac:dyDescent="0.2">
      <c r="A269" s="64">
        <v>21205980</v>
      </c>
      <c r="B269" s="70" t="s">
        <v>507</v>
      </c>
      <c r="C269" s="70" t="s">
        <v>498</v>
      </c>
      <c r="D269" s="101">
        <v>-74.200916669999998</v>
      </c>
      <c r="E269" s="101">
        <v>4.7923888889999997</v>
      </c>
      <c r="F269" s="64">
        <v>2560</v>
      </c>
      <c r="G269" s="62">
        <v>47</v>
      </c>
      <c r="H269" s="62">
        <v>47798</v>
      </c>
      <c r="I269" s="72" t="s">
        <v>31</v>
      </c>
      <c r="J269" s="72" t="s">
        <v>508</v>
      </c>
      <c r="K269" s="66">
        <v>20.2</v>
      </c>
      <c r="L269" s="66">
        <v>20</v>
      </c>
      <c r="M269" s="66">
        <v>19.600000000000001</v>
      </c>
      <c r="N269" s="66">
        <v>20.399999999999999</v>
      </c>
      <c r="O269" s="66">
        <v>21.4</v>
      </c>
      <c r="P269" s="66">
        <v>20.6</v>
      </c>
      <c r="Q269" s="66">
        <v>19.600000000000001</v>
      </c>
      <c r="R269" s="66">
        <v>20.8</v>
      </c>
      <c r="S269" s="66">
        <v>22</v>
      </c>
      <c r="T269" s="66">
        <v>21.8</v>
      </c>
      <c r="U269" s="109">
        <v>20.8</v>
      </c>
      <c r="V269" s="66">
        <v>22.6</v>
      </c>
      <c r="W269" s="66">
        <v>20.399999999999999</v>
      </c>
      <c r="X269" s="66">
        <v>21.2</v>
      </c>
      <c r="Y269" s="66">
        <v>21</v>
      </c>
      <c r="Z269" s="66">
        <v>21.6</v>
      </c>
      <c r="AA269" s="66">
        <v>21</v>
      </c>
      <c r="AB269" s="66">
        <v>20.8</v>
      </c>
      <c r="AC269" s="66">
        <v>20</v>
      </c>
      <c r="AD269" s="66">
        <v>22.2</v>
      </c>
      <c r="AE269" s="66">
        <v>22</v>
      </c>
      <c r="AF269" s="66">
        <v>22.8</v>
      </c>
      <c r="AG269" s="66">
        <v>23.4</v>
      </c>
      <c r="AH269" s="66">
        <v>22</v>
      </c>
      <c r="AI269" s="66">
        <v>21.2</v>
      </c>
      <c r="AJ269" s="66"/>
      <c r="AK269" s="66"/>
      <c r="AL269" s="66"/>
      <c r="AM269" s="66"/>
      <c r="AN269" s="66"/>
      <c r="AO269" s="66"/>
      <c r="AP269" s="67">
        <f t="shared" si="21"/>
        <v>25</v>
      </c>
      <c r="AQ269" s="68">
        <f t="shared" si="22"/>
        <v>21.175999999999998</v>
      </c>
      <c r="AR269" s="68">
        <f>IFERROR(VLOOKUP(A269,Climatologia_TMAX!A:U,9+$E$2,FALSE),"")</f>
        <v>19.615369580929929</v>
      </c>
      <c r="AS269" s="68">
        <f t="shared" si="23"/>
        <v>1.5606304190700691</v>
      </c>
      <c r="AT269" s="74">
        <f t="shared" si="24"/>
        <v>23.4</v>
      </c>
      <c r="AU269" s="74">
        <f t="array" ref="AU269">IFERROR(
  _xlfn.LET(
    _xlpm.mesTxt, INDEX({"ENERO","FEBRERO","MARZO","ABRIL","MAYO","JUNIO","JULIO","AGOSTO","SEPTIEMBRE","OCTUBRE","NOVIEMBRE","DICIEMBRE"}, E$2),
    _xlpm.colIni, MATCH(_xlpm.mesTxt, Maximos_TMAX!$1:$1, 0),
    _xlpm.fila, MATCH($A269, Maximos_TMAX!$A:$A, 0),
    _xlpm.val, INDEX(Maximos_TMAX!$A:$ZZ, _xlpm.fila, _xlpm.colIni),
    IF(_xlpm.val="", "", _xlpm.val)
  ),
"")</f>
        <v>25.2</v>
      </c>
      <c r="AV269" s="75">
        <f t="array" ref="AV26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MATCH($A269,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45548</v>
      </c>
      <c r="AW269" s="69">
        <f t="shared" si="25"/>
        <v>-1.8000000000000007</v>
      </c>
    </row>
    <row r="270" spans="1:49" ht="14.25" customHeight="1" x14ac:dyDescent="0.2">
      <c r="A270" s="64">
        <v>21205720</v>
      </c>
      <c r="B270" s="70" t="s">
        <v>509</v>
      </c>
      <c r="C270" s="70" t="s">
        <v>498</v>
      </c>
      <c r="D270" s="101">
        <v>-74.189277779999998</v>
      </c>
      <c r="E270" s="101">
        <v>4.5057499999999999</v>
      </c>
      <c r="F270" s="64">
        <v>2900</v>
      </c>
      <c r="G270" s="62">
        <v>25</v>
      </c>
      <c r="H270" s="62">
        <v>25754</v>
      </c>
      <c r="I270" s="72" t="s">
        <v>73</v>
      </c>
      <c r="J270" s="72" t="s">
        <v>510</v>
      </c>
      <c r="K270" s="66">
        <v>19.8</v>
      </c>
      <c r="L270" s="66">
        <v>19</v>
      </c>
      <c r="M270" s="66">
        <v>18.2</v>
      </c>
      <c r="N270" s="66">
        <v>18.2</v>
      </c>
      <c r="O270" s="66">
        <v>18</v>
      </c>
      <c r="P270" s="66">
        <v>17.8</v>
      </c>
      <c r="Q270" s="66">
        <v>17.2</v>
      </c>
      <c r="R270" s="66">
        <v>19</v>
      </c>
      <c r="S270" s="66">
        <v>18.600000000000001</v>
      </c>
      <c r="T270" s="66">
        <v>19</v>
      </c>
      <c r="U270" s="66">
        <v>19</v>
      </c>
      <c r="V270" s="66">
        <v>20.6</v>
      </c>
      <c r="W270" s="66">
        <v>16.399999999999999</v>
      </c>
      <c r="X270" s="66">
        <v>19.600000000000001</v>
      </c>
      <c r="Y270" s="66">
        <v>19</v>
      </c>
      <c r="Z270" s="66">
        <v>18.399999999999999</v>
      </c>
      <c r="AA270" s="66">
        <v>18</v>
      </c>
      <c r="AB270" s="66">
        <v>18.2</v>
      </c>
      <c r="AC270" s="66"/>
      <c r="AD270" s="66">
        <v>20.8</v>
      </c>
      <c r="AE270" s="66">
        <v>19.399999999999999</v>
      </c>
      <c r="AF270" s="66">
        <v>20.399999999999999</v>
      </c>
      <c r="AG270" s="66">
        <v>21.4</v>
      </c>
      <c r="AH270" s="66">
        <v>22</v>
      </c>
      <c r="AI270" s="66">
        <v>20.6</v>
      </c>
      <c r="AJ270" s="66"/>
      <c r="AK270" s="66"/>
      <c r="AL270" s="66"/>
      <c r="AM270" s="66"/>
      <c r="AN270" s="66"/>
      <c r="AO270" s="66"/>
      <c r="AP270" s="67">
        <f t="shared" si="21"/>
        <v>24</v>
      </c>
      <c r="AQ270" s="68">
        <f t="shared" si="22"/>
        <v>19.108333333333331</v>
      </c>
      <c r="AR270" s="68">
        <f>IFERROR(VLOOKUP(A270,Climatologia_TMAX!A:U,9+$E$2,FALSE),"")</f>
        <v>16.70976812790186</v>
      </c>
      <c r="AS270" s="68">
        <f t="shared" si="23"/>
        <v>2.3985652054314706</v>
      </c>
      <c r="AT270" s="74">
        <f t="shared" si="24"/>
        <v>22</v>
      </c>
      <c r="AU270" s="74">
        <f t="array" ref="AU270">IFERROR(
  _xlfn.LET(
    _xlpm.mesTxt, INDEX({"ENERO","FEBRERO","MARZO","ABRIL","MAYO","JUNIO","JULIO","AGOSTO","SEPTIEMBRE","OCTUBRE","NOVIEMBRE","DICIEMBRE"}, E$2),
    _xlpm.colIni, MATCH(_xlpm.mesTxt, Maximos_TMAX!$1:$1, 0),
    _xlpm.fila, MATCH($A270, Maximos_TMAX!$A:$A, 0),
    _xlpm.val, INDEX(Maximos_TMAX!$A:$ZZ, _xlpm.fila, _xlpm.colIni),
    IF(_xlpm.val="", "", _xlpm.val)
  ),
"")</f>
        <v>24.6</v>
      </c>
      <c r="AV270" s="75">
        <f t="array" ref="AV27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44104</v>
      </c>
      <c r="AW270" s="69">
        <f t="shared" si="25"/>
        <v>-2.6000000000000014</v>
      </c>
    </row>
    <row r="271" spans="1:49" ht="14.25" customHeight="1" x14ac:dyDescent="0.2">
      <c r="A271" s="64">
        <v>21205700</v>
      </c>
      <c r="B271" s="70" t="s">
        <v>511</v>
      </c>
      <c r="C271" s="70" t="s">
        <v>498</v>
      </c>
      <c r="D271" s="101">
        <v>-73.864452999999997</v>
      </c>
      <c r="E271" s="101">
        <v>4.8779529999999998</v>
      </c>
      <c r="F271" s="64">
        <v>2750</v>
      </c>
      <c r="G271" s="62">
        <v>25</v>
      </c>
      <c r="H271" s="62">
        <v>25322</v>
      </c>
      <c r="I271" s="72" t="s">
        <v>73</v>
      </c>
      <c r="J271" s="72" t="s">
        <v>511</v>
      </c>
      <c r="K271" s="66">
        <v>19.2</v>
      </c>
      <c r="L271" s="66">
        <v>19.8</v>
      </c>
      <c r="M271" s="66">
        <v>16.8</v>
      </c>
      <c r="N271" s="66">
        <v>16.399999999999999</v>
      </c>
      <c r="O271" s="66">
        <v>15.4</v>
      </c>
      <c r="P271" s="66">
        <v>16.8</v>
      </c>
      <c r="Q271" s="66">
        <v>16.2</v>
      </c>
      <c r="R271" s="66">
        <v>17.399999999999999</v>
      </c>
      <c r="S271" s="66">
        <v>16.399999999999999</v>
      </c>
      <c r="T271" s="66">
        <v>18.2</v>
      </c>
      <c r="U271" s="66">
        <v>17.399999999999999</v>
      </c>
      <c r="V271" s="66">
        <v>18.8</v>
      </c>
      <c r="W271" s="66">
        <v>16.8</v>
      </c>
      <c r="X271" s="66">
        <v>18.600000000000001</v>
      </c>
      <c r="Y271" s="66">
        <v>18.2</v>
      </c>
      <c r="Z271" s="66">
        <v>17.600000000000001</v>
      </c>
      <c r="AA271" s="66">
        <v>15.4</v>
      </c>
      <c r="AB271" s="66">
        <v>15.1</v>
      </c>
      <c r="AC271" s="66">
        <v>17.399999999999999</v>
      </c>
      <c r="AD271" s="66">
        <v>19.8</v>
      </c>
      <c r="AE271" s="66">
        <v>20.6</v>
      </c>
      <c r="AF271" s="66">
        <v>20.6</v>
      </c>
      <c r="AG271" s="66">
        <v>21.2</v>
      </c>
      <c r="AH271" s="66">
        <v>19.8</v>
      </c>
      <c r="AI271" s="66"/>
      <c r="AJ271" s="66"/>
      <c r="AK271" s="66"/>
      <c r="AL271" s="66"/>
      <c r="AM271" s="66"/>
      <c r="AN271" s="66"/>
      <c r="AO271" s="66"/>
      <c r="AP271" s="67">
        <f t="shared" si="21"/>
        <v>24</v>
      </c>
      <c r="AQ271" s="68">
        <f t="shared" si="22"/>
        <v>17.912500000000005</v>
      </c>
      <c r="AR271" s="68">
        <f>IFERROR(VLOOKUP(A271,Climatologia_TMAX!A:U,9+$E$2,FALSE),"")</f>
        <v>17.895683826932089</v>
      </c>
      <c r="AS271" s="68">
        <f t="shared" si="23"/>
        <v>1.681617306791594E-2</v>
      </c>
      <c r="AT271" s="74">
        <f t="shared" si="24"/>
        <v>21.2</v>
      </c>
      <c r="AU271" s="74">
        <f t="array" ref="AU271">IFERROR(
  _xlfn.LET(
    _xlpm.mesTxt, INDEX({"ENERO","FEBRERO","MARZO","ABRIL","MAYO","JUNIO","JULIO","AGOSTO","SEPTIEMBRE","OCTUBRE","NOVIEMBRE","DICIEMBRE"}, E$2),
    _xlpm.colIni, MATCH(_xlpm.mesTxt, Maximos_TMAX!$1:$1, 0),
    _xlpm.fila, MATCH($A271, Maximos_TMAX!$A:$A, 0),
    _xlpm.val, INDEX(Maximos_TMAX!$A:$ZZ, _xlpm.fila, _xlpm.colIni),
    IF(_xlpm.val="", "", _xlpm.val)
  ),
"")</f>
        <v>22.8</v>
      </c>
      <c r="AV271" s="75">
        <f t="array" ref="AV27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MATCH($A271,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45196</v>
      </c>
      <c r="AW271" s="69">
        <f t="shared" si="25"/>
        <v>-1.6000000000000014</v>
      </c>
    </row>
    <row r="272" spans="1:49" ht="14.25" customHeight="1" x14ac:dyDescent="0.2">
      <c r="A272" s="64">
        <v>24015120</v>
      </c>
      <c r="B272" s="70" t="s">
        <v>512</v>
      </c>
      <c r="C272" s="70" t="s">
        <v>498</v>
      </c>
      <c r="D272" s="101">
        <v>-73.734805559999998</v>
      </c>
      <c r="E272" s="101">
        <v>5.4672777779999997</v>
      </c>
      <c r="F272" s="64">
        <v>2580</v>
      </c>
      <c r="G272" s="62">
        <v>25</v>
      </c>
      <c r="H272" s="62">
        <v>25288</v>
      </c>
      <c r="I272" s="72" t="s">
        <v>73</v>
      </c>
      <c r="J272" s="72" t="s">
        <v>513</v>
      </c>
      <c r="K272" s="66">
        <v>22</v>
      </c>
      <c r="L272" s="66">
        <v>21.2</v>
      </c>
      <c r="M272" s="66">
        <v>20</v>
      </c>
      <c r="N272" s="66">
        <v>20.399999999999999</v>
      </c>
      <c r="O272" s="66">
        <v>18.8</v>
      </c>
      <c r="P272" s="66">
        <v>21</v>
      </c>
      <c r="Q272" s="66">
        <v>21.4</v>
      </c>
      <c r="R272" s="66"/>
      <c r="S272" s="66">
        <v>24.6</v>
      </c>
      <c r="T272" s="66">
        <v>23.4</v>
      </c>
      <c r="U272" s="66">
        <v>23.2</v>
      </c>
      <c r="V272" s="66">
        <v>24</v>
      </c>
      <c r="W272" s="66">
        <v>19</v>
      </c>
      <c r="X272" s="66">
        <v>25.4</v>
      </c>
      <c r="Y272" s="66">
        <v>24.8</v>
      </c>
      <c r="Z272" s="66">
        <v>23.2</v>
      </c>
      <c r="AA272" s="66">
        <v>22</v>
      </c>
      <c r="AB272" s="66">
        <v>22</v>
      </c>
      <c r="AC272" s="66">
        <v>19.8</v>
      </c>
      <c r="AD272" s="66">
        <v>24.2</v>
      </c>
      <c r="AE272" s="66">
        <v>25.4</v>
      </c>
      <c r="AF272" s="66">
        <v>28</v>
      </c>
      <c r="AG272" s="66">
        <v>26.4</v>
      </c>
      <c r="AH272" s="66">
        <v>29.4</v>
      </c>
      <c r="AI272" s="66"/>
      <c r="AJ272" s="66"/>
      <c r="AK272" s="66"/>
      <c r="AL272" s="66"/>
      <c r="AM272" s="66"/>
      <c r="AN272" s="66"/>
      <c r="AO272" s="66"/>
      <c r="AP272" s="67">
        <f t="shared" si="21"/>
        <v>23</v>
      </c>
      <c r="AQ272" s="68">
        <f t="shared" si="22"/>
        <v>23.026086956521734</v>
      </c>
      <c r="AR272" s="68">
        <f>IFERROR(VLOOKUP(A272,Climatologia_TMAX!A:U,9+$E$2,FALSE),"")</f>
        <v>21.308765035858141</v>
      </c>
      <c r="AS272" s="68">
        <f t="shared" si="23"/>
        <v>1.7173219206635935</v>
      </c>
      <c r="AT272" s="74">
        <f t="shared" si="24"/>
        <v>29.4</v>
      </c>
      <c r="AU272" s="74" t="str">
        <f t="array" ref="AU272">IFERROR(
  _xlfn.LET(
    _xlpm.mesTxt, INDEX({"ENERO","FEBRERO","MARZO","ABRIL","MAYO","JUNIO","JULIO","AGOSTO","SEPTIEMBRE","OCTUBRE","NOVIEMBRE","DICIEMBRE"}, E$2),
    _xlpm.colIni, MATCH(_xlpm.mesTxt, Maximos_TMAX!$1:$1, 0),
    _xlpm.fila, MATCH($A272, Maximos_TMAX!$A:$A, 0),
    _xlpm.val, INDEX(Maximos_TMAX!$A:$ZZ, _xlpm.fila, _xlpm.colIni),
    IF(_xlpm.val="", "", _xlpm.val)
  ),
"")</f>
        <v/>
      </c>
      <c r="AV272" s="75" t="str">
        <f t="array" ref="AV27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MATCH($A272,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72" s="69" t="str">
        <f t="shared" si="25"/>
        <v>NA</v>
      </c>
    </row>
    <row r="273" spans="1:49" ht="14.25" customHeight="1" x14ac:dyDescent="0.2">
      <c r="A273" s="64">
        <v>21195120</v>
      </c>
      <c r="B273" s="70" t="s">
        <v>514</v>
      </c>
      <c r="C273" s="70" t="s">
        <v>498</v>
      </c>
      <c r="D273" s="101">
        <v>-74.392719999999997</v>
      </c>
      <c r="E273" s="101">
        <v>4.3929200000000002</v>
      </c>
      <c r="F273" s="64">
        <v>1421</v>
      </c>
      <c r="G273" s="62">
        <v>25</v>
      </c>
      <c r="H273" s="62">
        <v>25743</v>
      </c>
      <c r="I273" s="72" t="s">
        <v>73</v>
      </c>
      <c r="J273" s="72" t="s">
        <v>515</v>
      </c>
      <c r="K273" s="66">
        <v>25</v>
      </c>
      <c r="L273" s="66">
        <v>26</v>
      </c>
      <c r="M273" s="66">
        <v>27.2</v>
      </c>
      <c r="N273" s="66">
        <v>27</v>
      </c>
      <c r="O273" s="66">
        <v>28.8</v>
      </c>
      <c r="P273" s="66">
        <v>27.6</v>
      </c>
      <c r="Q273" s="66">
        <v>25.8</v>
      </c>
      <c r="R273" s="66">
        <v>28</v>
      </c>
      <c r="S273" s="66">
        <v>29.4</v>
      </c>
      <c r="T273" s="66">
        <v>28.6</v>
      </c>
      <c r="U273" s="66">
        <v>27.4</v>
      </c>
      <c r="V273" s="66">
        <v>28.4</v>
      </c>
      <c r="W273" s="66">
        <v>28</v>
      </c>
      <c r="X273" s="66">
        <v>29.2</v>
      </c>
      <c r="Y273" s="66">
        <v>28.2</v>
      </c>
      <c r="Z273" s="66">
        <v>26.2</v>
      </c>
      <c r="AA273" s="66">
        <v>27.6</v>
      </c>
      <c r="AB273" s="66">
        <v>29</v>
      </c>
      <c r="AC273" s="66">
        <v>28.8</v>
      </c>
      <c r="AD273" s="66">
        <v>28.4</v>
      </c>
      <c r="AE273" s="66">
        <v>28.8</v>
      </c>
      <c r="AF273" s="66">
        <v>28.6</v>
      </c>
      <c r="AG273" s="66">
        <v>28</v>
      </c>
      <c r="AH273" s="66">
        <v>26.2</v>
      </c>
      <c r="AI273" s="66">
        <v>25.6</v>
      </c>
      <c r="AJ273" s="66"/>
      <c r="AK273" s="66"/>
      <c r="AL273" s="66"/>
      <c r="AM273" s="66"/>
      <c r="AN273" s="66"/>
      <c r="AO273" s="66"/>
      <c r="AP273" s="67">
        <f t="shared" si="21"/>
        <v>25</v>
      </c>
      <c r="AQ273" s="68">
        <f t="shared" si="22"/>
        <v>27.671999999999997</v>
      </c>
      <c r="AR273" s="68" t="str">
        <f>IFERROR(VLOOKUP(A273,Climatologia_TMAX!A:U,9+$E$2,FALSE),"")</f>
        <v/>
      </c>
      <c r="AS273" s="68" t="str">
        <f t="shared" si="23"/>
        <v/>
      </c>
      <c r="AT273" s="74">
        <f t="shared" si="24"/>
        <v>29.4</v>
      </c>
      <c r="AU273" s="74">
        <f t="array" ref="AU273">IFERROR(
  _xlfn.LET(
    _xlpm.mesTxt, INDEX({"ENERO","FEBRERO","MARZO","ABRIL","MAYO","JUNIO","JULIO","AGOSTO","SEPTIEMBRE","OCTUBRE","NOVIEMBRE","DICIEMBRE"}, E$2),
    _xlpm.colIni, MATCH(_xlpm.mesTxt, Maximos_TMAX!$1:$1, 0),
    _xlpm.fila, MATCH($A273, Maximos_TMAX!$A:$A, 0),
    _xlpm.val, INDEX(Maximos_TMAX!$A:$ZZ, _xlpm.fila, _xlpm.colIni),
    IF(_xlpm.val="", "", _xlpm.val)
  ),
"")</f>
        <v>32</v>
      </c>
      <c r="AV273" s="75">
        <f t="array" ref="AV27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42273</v>
      </c>
      <c r="AW273" s="69">
        <f t="shared" si="25"/>
        <v>-2.6000000000000014</v>
      </c>
    </row>
    <row r="274" spans="1:49" ht="14.25" customHeight="1" x14ac:dyDescent="0.2">
      <c r="A274" s="64">
        <v>21205710</v>
      </c>
      <c r="B274" s="70" t="s">
        <v>516</v>
      </c>
      <c r="C274" s="70" t="s">
        <v>498</v>
      </c>
      <c r="D274" s="101">
        <v>-74.101033999999999</v>
      </c>
      <c r="E274" s="101">
        <v>4.6678670000000002</v>
      </c>
      <c r="F274" s="64">
        <v>2552</v>
      </c>
      <c r="G274" s="62">
        <v>11</v>
      </c>
      <c r="H274" s="62">
        <v>11001</v>
      </c>
      <c r="I274" s="72" t="s">
        <v>501</v>
      </c>
      <c r="J274" s="72" t="s">
        <v>502</v>
      </c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6"/>
      <c r="AP274" s="67">
        <f t="shared" si="21"/>
        <v>0</v>
      </c>
      <c r="AQ274" s="68" t="str">
        <f t="shared" si="22"/>
        <v/>
      </c>
      <c r="AR274" s="68" t="str">
        <f>IFERROR(VLOOKUP(A274,Climatologia_TMAX!A:U,9+$E$2,FALSE),"")</f>
        <v/>
      </c>
      <c r="AS274" s="68" t="str">
        <f t="shared" si="23"/>
        <v/>
      </c>
      <c r="AT274" s="74" t="str">
        <f t="shared" si="24"/>
        <v/>
      </c>
      <c r="AU274" s="74">
        <f t="array" ref="AU274">IFERROR(
  _xlfn.LET(
    _xlpm.mesTxt, INDEX({"ENERO","FEBRERO","MARZO","ABRIL","MAYO","JUNIO","JULIO","AGOSTO","SEPTIEMBRE","OCTUBRE","NOVIEMBRE","DICIEMBRE"}, E$2),
    _xlpm.colIni, MATCH(_xlpm.mesTxt, Maximos_TMAX!$1:$1, 0),
    _xlpm.fila, MATCH($A274, Maximos_TMAX!$A:$A, 0),
    _xlpm.val, INDEX(Maximos_TMAX!$A:$ZZ, _xlpm.fila, _xlpm.colIni),
    IF(_xlpm.val="", "", _xlpm.val)
  ),
"")</f>
        <v>25.4</v>
      </c>
      <c r="AV274" s="75">
        <f t="array" ref="AV27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42992</v>
      </c>
      <c r="AW274" s="69" t="str">
        <f t="shared" si="25"/>
        <v>NA</v>
      </c>
    </row>
    <row r="275" spans="1:49" ht="14.25" customHeight="1" x14ac:dyDescent="0.2">
      <c r="A275" s="64">
        <v>35025060</v>
      </c>
      <c r="B275" s="70" t="s">
        <v>517</v>
      </c>
      <c r="C275" s="70" t="s">
        <v>498</v>
      </c>
      <c r="D275" s="101">
        <v>-73.995885000000001</v>
      </c>
      <c r="E275" s="101">
        <v>4.587059</v>
      </c>
      <c r="F275" s="64">
        <v>3195</v>
      </c>
      <c r="G275" s="62">
        <v>25</v>
      </c>
      <c r="H275" s="62">
        <v>25181</v>
      </c>
      <c r="I275" s="72" t="s">
        <v>73</v>
      </c>
      <c r="J275" s="72" t="s">
        <v>518</v>
      </c>
      <c r="K275" s="66">
        <v>12.6</v>
      </c>
      <c r="L275" s="66">
        <v>11.4</v>
      </c>
      <c r="M275" s="66">
        <v>10</v>
      </c>
      <c r="N275" s="66">
        <v>10.199999999999999</v>
      </c>
      <c r="O275" s="66">
        <v>12.2</v>
      </c>
      <c r="P275" s="66">
        <v>12.2</v>
      </c>
      <c r="Q275" s="66">
        <v>11.2</v>
      </c>
      <c r="R275" s="66">
        <v>12</v>
      </c>
      <c r="S275" s="66">
        <v>10.8</v>
      </c>
      <c r="T275" s="66">
        <v>12</v>
      </c>
      <c r="U275" s="109">
        <v>11.8</v>
      </c>
      <c r="V275" s="66">
        <v>14.8</v>
      </c>
      <c r="W275" s="66">
        <v>12</v>
      </c>
      <c r="X275" s="66">
        <v>13.4</v>
      </c>
      <c r="Y275" s="66">
        <v>13.6</v>
      </c>
      <c r="Z275" s="66">
        <v>13</v>
      </c>
      <c r="AA275" s="66">
        <v>12.4</v>
      </c>
      <c r="AB275" s="66">
        <v>10</v>
      </c>
      <c r="AC275" s="66">
        <v>11.6</v>
      </c>
      <c r="AD275" s="66">
        <v>14.6</v>
      </c>
      <c r="AE275" s="66">
        <v>13.6</v>
      </c>
      <c r="AF275" s="66">
        <v>15.4</v>
      </c>
      <c r="AG275" s="66">
        <v>15</v>
      </c>
      <c r="AH275" s="66">
        <v>14</v>
      </c>
      <c r="AI275" s="66">
        <v>14</v>
      </c>
      <c r="AJ275" s="66"/>
      <c r="AK275" s="66"/>
      <c r="AL275" s="66"/>
      <c r="AM275" s="66"/>
      <c r="AN275" s="66"/>
      <c r="AO275" s="66"/>
      <c r="AP275" s="67">
        <f t="shared" si="21"/>
        <v>25</v>
      </c>
      <c r="AQ275" s="68">
        <f t="shared" si="22"/>
        <v>12.552</v>
      </c>
      <c r="AR275" s="68">
        <f>IFERROR(VLOOKUP(A275,Climatologia_TMAX!A:U,9+$E$2,FALSE),"")</f>
        <v>12.157791724558971</v>
      </c>
      <c r="AS275" s="68">
        <f t="shared" si="23"/>
        <v>0.39420827544102899</v>
      </c>
      <c r="AT275" s="74">
        <f t="shared" si="24"/>
        <v>15.4</v>
      </c>
      <c r="AU275" s="74">
        <f t="array" ref="AU275">IFERROR(
  _xlfn.LET(
    _xlpm.mesTxt, INDEX({"ENERO","FEBRERO","MARZO","ABRIL","MAYO","JUNIO","JULIO","AGOSTO","SEPTIEMBRE","OCTUBRE","NOVIEMBRE","DICIEMBRE"}, E$2),
    _xlpm.colIni, MATCH(_xlpm.mesTxt, Maximos_TMAX!$1:$1, 0),
    _xlpm.fila, MATCH($A275, Maximos_TMAX!$A:$A, 0),
    _xlpm.val, INDEX(Maximos_TMAX!$A:$ZZ, _xlpm.fila, _xlpm.colIni),
    IF(_xlpm.val="", "", _xlpm.val)
  ),
"")</f>
        <v>17.600000000000001</v>
      </c>
      <c r="AV275" s="75">
        <f t="array" ref="AV27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39355</v>
      </c>
      <c r="AW275" s="69">
        <f t="shared" si="25"/>
        <v>-2.2000000000000011</v>
      </c>
    </row>
    <row r="276" spans="1:49" ht="14.25" customHeight="1" x14ac:dyDescent="0.2">
      <c r="A276" s="64">
        <v>47075010</v>
      </c>
      <c r="B276" s="70" t="s">
        <v>519</v>
      </c>
      <c r="C276" s="70" t="s">
        <v>498</v>
      </c>
      <c r="D276" s="101">
        <v>-72.789583332999996</v>
      </c>
      <c r="E276" s="101">
        <v>-1.4446111109999999</v>
      </c>
      <c r="F276" s="64">
        <v>160</v>
      </c>
      <c r="G276" s="62">
        <v>91</v>
      </c>
      <c r="H276" s="62">
        <v>91405</v>
      </c>
      <c r="I276" s="72" t="s">
        <v>98</v>
      </c>
      <c r="J276" s="72" t="s">
        <v>519</v>
      </c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  <c r="AP276" s="67">
        <f t="shared" si="21"/>
        <v>0</v>
      </c>
      <c r="AQ276" s="68" t="str">
        <f t="shared" si="22"/>
        <v/>
      </c>
      <c r="AR276" s="68" t="str">
        <f>IFERROR(VLOOKUP(A276,Climatologia_TMAX!A:U,9+$E$2,FALSE),"")</f>
        <v/>
      </c>
      <c r="AS276" s="68" t="str">
        <f t="shared" si="23"/>
        <v/>
      </c>
      <c r="AT276" s="74" t="str">
        <f t="shared" si="24"/>
        <v/>
      </c>
      <c r="AU276" s="74">
        <f t="array" ref="AU276">IFERROR(
  _xlfn.LET(
    _xlpm.mesTxt, INDEX({"ENERO","FEBRERO","MARZO","ABRIL","MAYO","JUNIO","JULIO","AGOSTO","SEPTIEMBRE","OCTUBRE","NOVIEMBRE","DICIEMBRE"}, E$2),
    _xlpm.colIni, MATCH(_xlpm.mesTxt, Maximos_TMAX!$1:$1, 0),
    _xlpm.fila, MATCH($A276, Maximos_TMAX!$A:$A, 0),
    _xlpm.val, INDEX(Maximos_TMAX!$A:$ZZ, _xlpm.fila, _xlpm.colIni),
    IF(_xlpm.val="", "", _xlpm.val)
  ),
"")</f>
        <v>41</v>
      </c>
      <c r="AV276" s="75">
        <f t="array" ref="AV27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45555</v>
      </c>
      <c r="AW276" s="69" t="str">
        <f t="shared" si="25"/>
        <v>NA</v>
      </c>
    </row>
    <row r="277" spans="1:49" ht="14.25" customHeight="1" x14ac:dyDescent="0.2">
      <c r="A277" s="64">
        <v>21205670</v>
      </c>
      <c r="B277" s="70" t="s">
        <v>520</v>
      </c>
      <c r="C277" s="70" t="s">
        <v>498</v>
      </c>
      <c r="D277" s="101">
        <v>-74.434235000000001</v>
      </c>
      <c r="E277" s="101">
        <v>4.7679879999999999</v>
      </c>
      <c r="F277" s="64">
        <v>1915</v>
      </c>
      <c r="G277" s="62">
        <v>25</v>
      </c>
      <c r="H277" s="62">
        <v>25040</v>
      </c>
      <c r="I277" s="72" t="s">
        <v>73</v>
      </c>
      <c r="J277" s="72" t="s">
        <v>521</v>
      </c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L277" s="66"/>
      <c r="AM277" s="66"/>
      <c r="AN277" s="66"/>
      <c r="AO277" s="66"/>
      <c r="AP277" s="67">
        <f t="shared" si="21"/>
        <v>0</v>
      </c>
      <c r="AQ277" s="68" t="str">
        <f t="shared" si="22"/>
        <v/>
      </c>
      <c r="AR277" s="68">
        <f>IFERROR(VLOOKUP(A277,Climatologia_TMAX!A:U,9+$E$2,FALSE),"")</f>
        <v>21.742385290599849</v>
      </c>
      <c r="AS277" s="68" t="str">
        <f t="shared" si="23"/>
        <v/>
      </c>
      <c r="AT277" s="74" t="str">
        <f t="shared" si="24"/>
        <v/>
      </c>
      <c r="AU277" s="74">
        <f t="array" ref="AU277">IFERROR(
  _xlfn.LET(
    _xlpm.mesTxt, INDEX({"ENERO","FEBRERO","MARZO","ABRIL","MAYO","JUNIO","JULIO","AGOSTO","SEPTIEMBRE","OCTUBRE","NOVIEMBRE","DICIEMBRE"}, E$2),
    _xlpm.colIni, MATCH(_xlpm.mesTxt, Maximos_TMAX!$1:$1, 0),
    _xlpm.fila, MATCH($A277, Maximos_TMAX!$A:$A, 0),
    _xlpm.val, INDEX(Maximos_TMAX!$A:$ZZ, _xlpm.fila, _xlpm.colIni),
    IF(_xlpm.val="", "", _xlpm.val)
  ),
"")</f>
        <v>26.6</v>
      </c>
      <c r="AV277" s="75">
        <f t="array" ref="AV27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42275</v>
      </c>
      <c r="AW277" s="69" t="str">
        <f t="shared" si="25"/>
        <v>NA</v>
      </c>
    </row>
    <row r="278" spans="1:49" ht="14.25" customHeight="1" x14ac:dyDescent="0.2">
      <c r="A278" s="64">
        <v>21205660</v>
      </c>
      <c r="B278" s="70" t="s">
        <v>522</v>
      </c>
      <c r="C278" s="70" t="s">
        <v>498</v>
      </c>
      <c r="D278" s="101">
        <v>-74.523179999999996</v>
      </c>
      <c r="E278" s="101">
        <v>4.5791000000000004</v>
      </c>
      <c r="F278" s="64">
        <v>765</v>
      </c>
      <c r="G278" s="62">
        <v>25</v>
      </c>
      <c r="H278" s="62">
        <v>25035</v>
      </c>
      <c r="I278" s="72" t="s">
        <v>73</v>
      </c>
      <c r="J278" s="72" t="s">
        <v>523</v>
      </c>
      <c r="K278" s="66">
        <v>31.4</v>
      </c>
      <c r="L278" s="66">
        <v>33.200000000000003</v>
      </c>
      <c r="M278" s="66">
        <v>32.6</v>
      </c>
      <c r="N278" s="66">
        <v>33.6</v>
      </c>
      <c r="O278" s="66">
        <v>35.200000000000003</v>
      </c>
      <c r="P278" s="66">
        <v>33.799999999999997</v>
      </c>
      <c r="Q278" s="66">
        <v>33</v>
      </c>
      <c r="R278" s="66">
        <v>34.4</v>
      </c>
      <c r="S278" s="66">
        <v>34.6</v>
      </c>
      <c r="T278" s="66">
        <v>35.200000000000003</v>
      </c>
      <c r="U278" s="66">
        <v>33.799999999999997</v>
      </c>
      <c r="V278" s="66">
        <v>34.799999999999997</v>
      </c>
      <c r="W278" s="66">
        <v>33.6</v>
      </c>
      <c r="X278" s="66">
        <v>35</v>
      </c>
      <c r="Y278" s="66">
        <v>34.200000000000003</v>
      </c>
      <c r="Z278" s="66">
        <v>31.8</v>
      </c>
      <c r="AA278" s="66">
        <v>35.4</v>
      </c>
      <c r="AB278" s="66">
        <v>34.799999999999997</v>
      </c>
      <c r="AC278" s="66">
        <v>34</v>
      </c>
      <c r="AD278" s="66">
        <v>35.4</v>
      </c>
      <c r="AE278" s="66">
        <v>35</v>
      </c>
      <c r="AF278" s="66">
        <v>35.200000000000003</v>
      </c>
      <c r="AG278" s="66">
        <v>34.200000000000003</v>
      </c>
      <c r="AH278" s="66">
        <v>34</v>
      </c>
      <c r="AI278" s="66">
        <v>31.2</v>
      </c>
      <c r="AJ278" s="66"/>
      <c r="AK278" s="66"/>
      <c r="AL278" s="66"/>
      <c r="AM278" s="66"/>
      <c r="AN278" s="66"/>
      <c r="AO278" s="66"/>
      <c r="AP278" s="67">
        <f t="shared" si="21"/>
        <v>25</v>
      </c>
      <c r="AQ278" s="68">
        <f t="shared" si="22"/>
        <v>33.976000000000006</v>
      </c>
      <c r="AR278" s="68">
        <f>IFERROR(VLOOKUP(A278,Climatologia_TMAX!A:U,9+$E$2,FALSE),"")</f>
        <v>31.68806366047745</v>
      </c>
      <c r="AS278" s="68">
        <f t="shared" si="23"/>
        <v>2.287936339522556</v>
      </c>
      <c r="AT278" s="74">
        <f t="shared" si="24"/>
        <v>35.4</v>
      </c>
      <c r="AU278" s="74">
        <f t="array" ref="AU278">IFERROR(
  _xlfn.LET(
    _xlpm.mesTxt, INDEX({"ENERO","FEBRERO","MARZO","ABRIL","MAYO","JUNIO","JULIO","AGOSTO","SEPTIEMBRE","OCTUBRE","NOVIEMBRE","DICIEMBRE"}, E$2),
    _xlpm.colIni, MATCH(_xlpm.mesTxt, Maximos_TMAX!$1:$1, 0),
    _xlpm.fila, MATCH($A278, Maximos_TMAX!$A:$A, 0),
    _xlpm.val, INDEX(Maximos_TMAX!$A:$ZZ, _xlpm.fila, _xlpm.colIni),
    IF(_xlpm.val="", "", _xlpm.val)
  ),
"")</f>
        <v>37.4</v>
      </c>
      <c r="AV278" s="75">
        <f t="array" ref="AV27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MATCH($A278,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45553</v>
      </c>
      <c r="AW278" s="69">
        <f t="shared" si="25"/>
        <v>-2</v>
      </c>
    </row>
    <row r="279" spans="1:49" ht="14.25" customHeight="1" x14ac:dyDescent="0.2">
      <c r="A279" s="64">
        <v>21206600</v>
      </c>
      <c r="B279" s="70" t="s">
        <v>524</v>
      </c>
      <c r="C279" s="70" t="s">
        <v>498</v>
      </c>
      <c r="D279" s="101">
        <v>-74.102247000000006</v>
      </c>
      <c r="E279" s="101">
        <v>4.786594</v>
      </c>
      <c r="F279" s="64">
        <v>2590</v>
      </c>
      <c r="G279" s="62">
        <v>11</v>
      </c>
      <c r="H279" s="62">
        <v>11001</v>
      </c>
      <c r="I279" s="72" t="s">
        <v>501</v>
      </c>
      <c r="J279" s="72" t="s">
        <v>502</v>
      </c>
      <c r="K279" s="66">
        <v>21.8</v>
      </c>
      <c r="L279" s="66">
        <v>22.6</v>
      </c>
      <c r="M279" s="66">
        <v>21.4</v>
      </c>
      <c r="N279" s="66">
        <v>20.8</v>
      </c>
      <c r="O279" s="66">
        <v>21.2</v>
      </c>
      <c r="P279" s="66">
        <v>20.8</v>
      </c>
      <c r="Q279" s="66">
        <v>18.8</v>
      </c>
      <c r="R279" s="66">
        <v>20.6</v>
      </c>
      <c r="S279" s="66">
        <v>21.8</v>
      </c>
      <c r="T279" s="66">
        <v>22</v>
      </c>
      <c r="U279" s="66">
        <v>20.8</v>
      </c>
      <c r="V279" s="66">
        <v>22.8</v>
      </c>
      <c r="W279" s="66">
        <v>23.2</v>
      </c>
      <c r="X279" s="66">
        <v>22.4</v>
      </c>
      <c r="Y279" s="66">
        <v>20.6</v>
      </c>
      <c r="Z279" s="66">
        <v>19.8</v>
      </c>
      <c r="AA279" s="66">
        <v>19.2</v>
      </c>
      <c r="AB279" s="66">
        <v>19.8</v>
      </c>
      <c r="AC279" s="66">
        <v>20.8</v>
      </c>
      <c r="AD279" s="66">
        <v>22.4</v>
      </c>
      <c r="AE279" s="66">
        <v>22.4</v>
      </c>
      <c r="AF279" s="66">
        <v>24.8</v>
      </c>
      <c r="AG279" s="66">
        <v>24.4</v>
      </c>
      <c r="AH279" s="66">
        <v>23.2</v>
      </c>
      <c r="AI279" s="66">
        <v>21.9</v>
      </c>
      <c r="AJ279" s="66"/>
      <c r="AK279" s="66"/>
      <c r="AL279" s="66"/>
      <c r="AM279" s="66"/>
      <c r="AN279" s="66"/>
      <c r="AO279" s="66"/>
      <c r="AP279" s="67">
        <f t="shared" si="21"/>
        <v>25</v>
      </c>
      <c r="AQ279" s="68">
        <f t="shared" si="22"/>
        <v>21.612000000000002</v>
      </c>
      <c r="AR279" s="68">
        <f>IFERROR(VLOOKUP(A279,Climatologia_TMAX!A:U,9+$E$2,FALSE),"")</f>
        <v>20.848528735632179</v>
      </c>
      <c r="AS279" s="68">
        <f t="shared" si="23"/>
        <v>0.76347126436782276</v>
      </c>
      <c r="AT279" s="74">
        <f t="shared" si="24"/>
        <v>24.8</v>
      </c>
      <c r="AU279" s="74">
        <f t="array" ref="AU279">IFERROR(
  _xlfn.LET(
    _xlpm.mesTxt, INDEX({"ENERO","FEBRERO","MARZO","ABRIL","MAYO","JUNIO","JULIO","AGOSTO","SEPTIEMBRE","OCTUBRE","NOVIEMBRE","DICIEMBRE"}, E$2),
    _xlpm.colIni, MATCH(_xlpm.mesTxt, Maximos_TMAX!$1:$1, 0),
    _xlpm.fila, MATCH($A279, Maximos_TMAX!$A:$A, 0),
    _xlpm.val, INDEX(Maximos_TMAX!$A:$ZZ, _xlpm.fila, _xlpm.colIni),
    IF(_xlpm.val="", "", _xlpm.val)
  ),
"")</f>
        <v>24.2</v>
      </c>
      <c r="AV279" s="75">
        <f t="array" ref="AV279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MATCH($A279,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37519</v>
      </c>
      <c r="AW279" s="69">
        <f t="shared" si="25"/>
        <v>0.60000000000000142</v>
      </c>
    </row>
    <row r="280" spans="1:49" ht="14.25" customHeight="1" x14ac:dyDescent="0.2">
      <c r="A280" s="64">
        <v>21195060</v>
      </c>
      <c r="B280" s="70" t="s">
        <v>525</v>
      </c>
      <c r="C280" s="70" t="s">
        <v>498</v>
      </c>
      <c r="D280" s="101">
        <v>-74.487416670000002</v>
      </c>
      <c r="E280" s="101">
        <v>4.1927222220000004</v>
      </c>
      <c r="F280" s="64">
        <v>950</v>
      </c>
      <c r="G280" s="62">
        <v>25</v>
      </c>
      <c r="H280" s="62">
        <v>25524</v>
      </c>
      <c r="I280" s="72" t="s">
        <v>73</v>
      </c>
      <c r="J280" s="72" t="s">
        <v>525</v>
      </c>
      <c r="K280" s="66">
        <v>32.799999999999997</v>
      </c>
      <c r="L280" s="66">
        <v>32.200000000000003</v>
      </c>
      <c r="M280" s="66">
        <v>31.8</v>
      </c>
      <c r="N280" s="66">
        <v>32.6</v>
      </c>
      <c r="O280" s="66">
        <v>33.799999999999997</v>
      </c>
      <c r="P280" s="66">
        <v>33.4</v>
      </c>
      <c r="Q280" s="66">
        <v>31.2</v>
      </c>
      <c r="R280" s="66">
        <v>34.4</v>
      </c>
      <c r="S280" s="66">
        <v>33.4</v>
      </c>
      <c r="T280" s="66">
        <v>34.799999999999997</v>
      </c>
      <c r="U280" s="66">
        <v>33.6</v>
      </c>
      <c r="V280" s="66">
        <v>34.4</v>
      </c>
      <c r="W280" s="66">
        <v>33.799999999999997</v>
      </c>
      <c r="X280" s="66">
        <v>34.799999999999997</v>
      </c>
      <c r="Y280" s="66">
        <v>33.4</v>
      </c>
      <c r="Z280" s="66">
        <v>31.4</v>
      </c>
      <c r="AA280" s="66">
        <v>33.6</v>
      </c>
      <c r="AB280" s="66">
        <v>34.6</v>
      </c>
      <c r="AC280" s="66">
        <v>34.200000000000003</v>
      </c>
      <c r="AD280" s="66">
        <v>33.799999999999997</v>
      </c>
      <c r="AE280" s="66">
        <v>33.6</v>
      </c>
      <c r="AF280" s="66">
        <v>33.799999999999997</v>
      </c>
      <c r="AG280" s="66">
        <v>33.4</v>
      </c>
      <c r="AH280" s="66">
        <v>32.4</v>
      </c>
      <c r="AI280" s="66">
        <v>28.8</v>
      </c>
      <c r="AJ280" s="66"/>
      <c r="AK280" s="66"/>
      <c r="AL280" s="66"/>
      <c r="AM280" s="66"/>
      <c r="AN280" s="66"/>
      <c r="AO280" s="66"/>
      <c r="AP280" s="67">
        <f t="shared" si="21"/>
        <v>25</v>
      </c>
      <c r="AQ280" s="68">
        <f t="shared" si="22"/>
        <v>33.199999999999996</v>
      </c>
      <c r="AR280" s="68">
        <f>IFERROR(VLOOKUP(A280,Climatologia_TMAX!A:U,9+$E$2,FALSE),"")</f>
        <v>30.025088149634769</v>
      </c>
      <c r="AS280" s="68">
        <f t="shared" si="23"/>
        <v>3.1749118503652269</v>
      </c>
      <c r="AT280" s="74">
        <f t="shared" si="24"/>
        <v>34.799999999999997</v>
      </c>
      <c r="AU280" s="74">
        <f t="array" ref="AU280">IFERROR(
  _xlfn.LET(
    _xlpm.mesTxt, INDEX({"ENERO","FEBRERO","MARZO","ABRIL","MAYO","JUNIO","JULIO","AGOSTO","SEPTIEMBRE","OCTUBRE","NOVIEMBRE","DICIEMBRE"}, E$2),
    _xlpm.colIni, MATCH(_xlpm.mesTxt, Maximos_TMAX!$1:$1, 0),
    _xlpm.fila, MATCH($A280, Maximos_TMAX!$A:$A, 0),
    _xlpm.val, INDEX(Maximos_TMAX!$A:$ZZ, _xlpm.fila, _xlpm.colIni),
    IF(_xlpm.val="", "", _xlpm.val)
  ),
"")</f>
        <v>38</v>
      </c>
      <c r="AV280" s="75">
        <f t="array" ref="AV280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MATCH($A280,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38988</v>
      </c>
      <c r="AW280" s="69">
        <f t="shared" si="25"/>
        <v>-3.2000000000000028</v>
      </c>
    </row>
    <row r="281" spans="1:49" ht="14.25" customHeight="1" x14ac:dyDescent="0.2">
      <c r="A281" s="64">
        <v>21195190</v>
      </c>
      <c r="B281" s="70" t="s">
        <v>526</v>
      </c>
      <c r="C281" s="70" t="s">
        <v>498</v>
      </c>
      <c r="D281" s="101">
        <v>-74.308398999999994</v>
      </c>
      <c r="E281" s="101">
        <v>4.3071890000000002</v>
      </c>
      <c r="F281" s="64">
        <v>2187</v>
      </c>
      <c r="G281" s="62">
        <v>25</v>
      </c>
      <c r="H281" s="62">
        <v>25535</v>
      </c>
      <c r="I281" s="72" t="s">
        <v>73</v>
      </c>
      <c r="J281" s="72" t="s">
        <v>526</v>
      </c>
      <c r="K281" s="66">
        <v>20</v>
      </c>
      <c r="L281" s="66">
        <v>21.4</v>
      </c>
      <c r="M281" s="66">
        <v>21.2</v>
      </c>
      <c r="N281" s="66">
        <v>21</v>
      </c>
      <c r="O281" s="66">
        <v>24.8</v>
      </c>
      <c r="P281" s="66">
        <v>21.4</v>
      </c>
      <c r="Q281" s="66">
        <v>21</v>
      </c>
      <c r="R281" s="66">
        <v>22</v>
      </c>
      <c r="S281" s="66">
        <v>22.6</v>
      </c>
      <c r="T281" s="66">
        <v>22.4</v>
      </c>
      <c r="U281" s="66">
        <v>21.8</v>
      </c>
      <c r="V281" s="66">
        <v>22</v>
      </c>
      <c r="W281" s="66">
        <v>22.2</v>
      </c>
      <c r="X281" s="66">
        <v>23</v>
      </c>
      <c r="Y281" s="66">
        <v>21.6</v>
      </c>
      <c r="Z281" s="66">
        <v>21.8</v>
      </c>
      <c r="AA281" s="66">
        <v>23</v>
      </c>
      <c r="AB281" s="66">
        <v>23.2</v>
      </c>
      <c r="AC281" s="66">
        <v>23</v>
      </c>
      <c r="AD281" s="66">
        <v>23.2</v>
      </c>
      <c r="AE281" s="66">
        <v>23</v>
      </c>
      <c r="AF281" s="66">
        <v>22.8</v>
      </c>
      <c r="AG281" s="66">
        <v>23.2</v>
      </c>
      <c r="AH281" s="66">
        <v>21.6</v>
      </c>
      <c r="AI281" s="66">
        <v>20.8</v>
      </c>
      <c r="AJ281" s="66"/>
      <c r="AK281" s="66"/>
      <c r="AL281" s="66"/>
      <c r="AM281" s="66"/>
      <c r="AN281" s="66"/>
      <c r="AO281" s="66"/>
      <c r="AP281" s="67">
        <f t="shared" si="21"/>
        <v>25</v>
      </c>
      <c r="AQ281" s="68">
        <f t="shared" si="22"/>
        <v>22.16</v>
      </c>
      <c r="AR281" s="68">
        <f>IFERROR(VLOOKUP(A281,Climatologia_TMAX!A:U,9+$E$2,FALSE),"")</f>
        <v>20.187784893267651</v>
      </c>
      <c r="AS281" s="68">
        <f t="shared" si="23"/>
        <v>1.9722151067323495</v>
      </c>
      <c r="AT281" s="74">
        <f t="shared" si="24"/>
        <v>24.8</v>
      </c>
      <c r="AU281" s="74" t="str">
        <f t="array" ref="AU281">IFERROR(
  _xlfn.LET(
    _xlpm.mesTxt, INDEX({"ENERO","FEBRERO","MARZO","ABRIL","MAYO","JUNIO","JULIO","AGOSTO","SEPTIEMBRE","OCTUBRE","NOVIEMBRE","DICIEMBRE"}, E$2),
    _xlpm.colIni, MATCH(_xlpm.mesTxt, Maximos_TMAX!$1:$1, 0),
    _xlpm.fila, MATCH($A281, Maximos_TMAX!$A:$A, 0),
    _xlpm.val, INDEX(Maximos_TMAX!$A:$ZZ, _xlpm.fila, _xlpm.colIni),
    IF(_xlpm.val="", "", _xlpm.val)
  ),
"")</f>
        <v/>
      </c>
      <c r="AV281" s="75" t="str">
        <f t="array" ref="AV281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MATCH($A281,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81" s="69" t="str">
        <f t="shared" si="25"/>
        <v>NA</v>
      </c>
    </row>
    <row r="282" spans="1:49" ht="14.25" customHeight="1" x14ac:dyDescent="0.2">
      <c r="A282" s="64">
        <v>21205740</v>
      </c>
      <c r="B282" s="70" t="s">
        <v>527</v>
      </c>
      <c r="C282" s="70" t="s">
        <v>498</v>
      </c>
      <c r="D282" s="101">
        <v>-73.70141667</v>
      </c>
      <c r="E282" s="101">
        <v>5.1177222220000003</v>
      </c>
      <c r="F282" s="64">
        <v>2709</v>
      </c>
      <c r="G282" s="62">
        <v>25</v>
      </c>
      <c r="H282" s="62">
        <v>25183</v>
      </c>
      <c r="I282" s="72" t="s">
        <v>73</v>
      </c>
      <c r="J282" s="72" t="s">
        <v>528</v>
      </c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  <c r="AA282" s="66"/>
      <c r="AB282" s="66"/>
      <c r="AC282" s="66"/>
      <c r="AD282" s="66"/>
      <c r="AE282" s="66"/>
      <c r="AF282" s="110"/>
      <c r="AG282" s="66"/>
      <c r="AH282" s="66"/>
      <c r="AI282" s="66"/>
      <c r="AJ282" s="66"/>
      <c r="AK282" s="66"/>
      <c r="AL282" s="66"/>
      <c r="AM282" s="66"/>
      <c r="AN282" s="66"/>
      <c r="AO282" s="66"/>
      <c r="AP282" s="67">
        <f t="shared" si="21"/>
        <v>0</v>
      </c>
      <c r="AQ282" s="68" t="str">
        <f t="shared" si="22"/>
        <v/>
      </c>
      <c r="AR282" s="68">
        <f>IFERROR(VLOOKUP(A282,Climatologia_TMAX!A:U,9+$E$2,FALSE),"")</f>
        <v>16.7495584045584</v>
      </c>
      <c r="AS282" s="68" t="str">
        <f t="shared" si="23"/>
        <v/>
      </c>
      <c r="AT282" s="74" t="str">
        <f t="shared" si="24"/>
        <v/>
      </c>
      <c r="AU282" s="74">
        <f t="array" ref="AU282">IFERROR(
  _xlfn.LET(
    _xlpm.mesTxt, INDEX({"ENERO","FEBRERO","MARZO","ABRIL","MAYO","JUNIO","JULIO","AGOSTO","SEPTIEMBRE","OCTUBRE","NOVIEMBRE","DICIEMBRE"}, E$2),
    _xlpm.colIni, MATCH(_xlpm.mesTxt, Maximos_TMAX!$1:$1, 0),
    _xlpm.fila, MATCH($A282, Maximos_TMAX!$A:$A, 0),
    _xlpm.val, INDEX(Maximos_TMAX!$A:$ZZ, _xlpm.fila, _xlpm.colIni),
    IF(_xlpm.val="", "", _xlpm.val)
  ),
"")</f>
        <v>21.2</v>
      </c>
      <c r="AV282" s="75">
        <f t="array" ref="AV282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MATCH($A282,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36428</v>
      </c>
      <c r="AW282" s="69" t="str">
        <f t="shared" si="25"/>
        <v>NA</v>
      </c>
    </row>
    <row r="283" spans="1:49" ht="14.25" customHeight="1" x14ac:dyDescent="0.2">
      <c r="A283" s="64">
        <v>21205920</v>
      </c>
      <c r="B283" s="70" t="s">
        <v>529</v>
      </c>
      <c r="C283" s="70" t="s">
        <v>498</v>
      </c>
      <c r="D283" s="101">
        <v>-73.963888890000007</v>
      </c>
      <c r="E283" s="101">
        <v>4.8208333330000004</v>
      </c>
      <c r="F283" s="64">
        <v>2650</v>
      </c>
      <c r="G283" s="62">
        <v>25</v>
      </c>
      <c r="H283" s="62">
        <v>25758</v>
      </c>
      <c r="I283" s="72" t="s">
        <v>73</v>
      </c>
      <c r="J283" s="72" t="s">
        <v>530</v>
      </c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  <c r="AA283" s="66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  <c r="AL283" s="66"/>
      <c r="AM283" s="66"/>
      <c r="AN283" s="66"/>
      <c r="AO283" s="66"/>
      <c r="AP283" s="67">
        <f t="shared" si="21"/>
        <v>0</v>
      </c>
      <c r="AQ283" s="68" t="str">
        <f t="shared" si="22"/>
        <v/>
      </c>
      <c r="AR283" s="68" t="str">
        <f>IFERROR(VLOOKUP(A283,Climatologia_TMAX!A:U,9+$E$2,FALSE),"")</f>
        <v/>
      </c>
      <c r="AS283" s="68" t="str">
        <f t="shared" si="23"/>
        <v/>
      </c>
      <c r="AT283" s="74" t="str">
        <f t="shared" si="24"/>
        <v/>
      </c>
      <c r="AU283" s="74">
        <f t="array" ref="AU283">IFERROR(
  _xlfn.LET(
    _xlpm.mesTxt, INDEX({"ENERO","FEBRERO","MARZO","ABRIL","MAYO","JUNIO","JULIO","AGOSTO","SEPTIEMBRE","OCTUBRE","NOVIEMBRE","DICIEMBRE"}, E$2),
    _xlpm.colIni, MATCH(_xlpm.mesTxt, Maximos_TMAX!$1:$1, 0),
    _xlpm.fila, MATCH($A283, Maximos_TMAX!$A:$A, 0),
    _xlpm.val, INDEX(Maximos_TMAX!$A:$ZZ, _xlpm.fila, _xlpm.colIni),
    IF(_xlpm.val="", "", _xlpm.val)
  ),
"")</f>
        <v>24.4</v>
      </c>
      <c r="AV283" s="75">
        <f t="array" ref="AV283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MATCH($A283,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41173</v>
      </c>
      <c r="AW283" s="69" t="str">
        <f t="shared" si="25"/>
        <v>NA</v>
      </c>
    </row>
    <row r="284" spans="1:49" ht="14.25" customHeight="1" x14ac:dyDescent="0.2">
      <c r="A284" s="64">
        <v>21205960</v>
      </c>
      <c r="B284" s="70" t="s">
        <v>531</v>
      </c>
      <c r="C284" s="70" t="s">
        <v>498</v>
      </c>
      <c r="D284" s="101">
        <v>-74.152583329999999</v>
      </c>
      <c r="E284" s="101">
        <v>4.9390555559999996</v>
      </c>
      <c r="F284" s="64">
        <v>2650</v>
      </c>
      <c r="G284" s="62">
        <v>25</v>
      </c>
      <c r="H284" s="62">
        <v>25769</v>
      </c>
      <c r="I284" s="72" t="s">
        <v>73</v>
      </c>
      <c r="J284" s="72" t="s">
        <v>532</v>
      </c>
      <c r="K284" s="66">
        <v>20.2</v>
      </c>
      <c r="L284" s="66">
        <v>18.8</v>
      </c>
      <c r="M284" s="66">
        <v>19.600000000000001</v>
      </c>
      <c r="N284" s="66">
        <v>18.600000000000001</v>
      </c>
      <c r="O284" s="66">
        <v>19.2</v>
      </c>
      <c r="P284" s="66">
        <v>19.8</v>
      </c>
      <c r="Q284" s="66">
        <v>19.399999999999999</v>
      </c>
      <c r="R284" s="66">
        <v>20.2</v>
      </c>
      <c r="S284" s="66">
        <v>19.8</v>
      </c>
      <c r="T284" s="66">
        <v>20.399999999999999</v>
      </c>
      <c r="U284" s="66">
        <v>19.399999999999999</v>
      </c>
      <c r="V284" s="66">
        <v>21.2</v>
      </c>
      <c r="W284" s="66">
        <v>17.8</v>
      </c>
      <c r="X284" s="66">
        <v>20.8</v>
      </c>
      <c r="Y284" s="66">
        <v>18.8</v>
      </c>
      <c r="Z284" s="66">
        <v>18.600000000000001</v>
      </c>
      <c r="AA284" s="66">
        <v>18.399999999999999</v>
      </c>
      <c r="AB284" s="66">
        <v>19.600000000000001</v>
      </c>
      <c r="AC284" s="66">
        <v>20.2</v>
      </c>
      <c r="AD284" s="66">
        <v>21</v>
      </c>
      <c r="AE284" s="66">
        <v>21.4</v>
      </c>
      <c r="AF284" s="66">
        <v>23</v>
      </c>
      <c r="AG284" s="66">
        <v>22.4</v>
      </c>
      <c r="AH284" s="66">
        <v>21</v>
      </c>
      <c r="AI284" s="66">
        <v>20.8</v>
      </c>
      <c r="AJ284" s="66"/>
      <c r="AK284" s="66"/>
      <c r="AL284" s="66"/>
      <c r="AM284" s="66"/>
      <c r="AN284" s="66"/>
      <c r="AO284" s="66"/>
      <c r="AP284" s="67">
        <f t="shared" si="21"/>
        <v>25</v>
      </c>
      <c r="AQ284" s="68">
        <f t="shared" si="22"/>
        <v>20.015999999999998</v>
      </c>
      <c r="AR284" s="68" t="str">
        <f>IFERROR(VLOOKUP(A284,Climatologia_TMAX!A:U,9+$E$2,FALSE),"")</f>
        <v/>
      </c>
      <c r="AS284" s="68" t="str">
        <f t="shared" si="23"/>
        <v/>
      </c>
      <c r="AT284" s="74">
        <f t="shared" si="24"/>
        <v>23</v>
      </c>
      <c r="AU284" s="74">
        <f t="array" ref="AU284">IFERROR(
  _xlfn.LET(
    _xlpm.mesTxt, INDEX({"ENERO","FEBRERO","MARZO","ABRIL","MAYO","JUNIO","JULIO","AGOSTO","SEPTIEMBRE","OCTUBRE","NOVIEMBRE","DICIEMBRE"}, E$2),
    _xlpm.colIni, MATCH(_xlpm.mesTxt, Maximos_TMAX!$1:$1, 0),
    _xlpm.fila, MATCH($A284, Maximos_TMAX!$A:$A, 0),
    _xlpm.val, INDEX(Maximos_TMAX!$A:$ZZ, _xlpm.fila, _xlpm.colIni),
    IF(_xlpm.val="", "", _xlpm.val)
  ),
"")</f>
        <v>23</v>
      </c>
      <c r="AV284" s="75">
        <f t="array" ref="AV284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MATCH($A284,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44093</v>
      </c>
      <c r="AW284" s="69">
        <f t="shared" si="25"/>
        <v>0</v>
      </c>
    </row>
    <row r="285" spans="1:49" ht="14.25" customHeight="1" x14ac:dyDescent="0.2">
      <c r="A285" s="64">
        <v>21205420</v>
      </c>
      <c r="B285" s="70" t="s">
        <v>533</v>
      </c>
      <c r="C285" s="70" t="s">
        <v>498</v>
      </c>
      <c r="D285" s="101">
        <v>-74.205625999999995</v>
      </c>
      <c r="E285" s="101">
        <v>4.6886619999999999</v>
      </c>
      <c r="F285" s="64">
        <v>2543</v>
      </c>
      <c r="G285" s="62">
        <v>25</v>
      </c>
      <c r="H285" s="62">
        <v>25473</v>
      </c>
      <c r="I285" s="72" t="s">
        <v>73</v>
      </c>
      <c r="J285" s="72" t="s">
        <v>534</v>
      </c>
      <c r="K285" s="66">
        <v>20.2</v>
      </c>
      <c r="L285" s="66">
        <v>20</v>
      </c>
      <c r="M285" s="66">
        <v>20.2</v>
      </c>
      <c r="N285" s="66">
        <v>20.2</v>
      </c>
      <c r="O285" s="66">
        <v>21.6</v>
      </c>
      <c r="P285" s="66">
        <v>22</v>
      </c>
      <c r="Q285" s="66">
        <v>18.8</v>
      </c>
      <c r="R285" s="66">
        <v>20.6</v>
      </c>
      <c r="S285" s="66">
        <v>22.8</v>
      </c>
      <c r="T285" s="66">
        <v>22</v>
      </c>
      <c r="U285" s="109">
        <v>21</v>
      </c>
      <c r="V285" s="66">
        <v>21.8</v>
      </c>
      <c r="W285" s="66">
        <v>21.2</v>
      </c>
      <c r="X285" s="66">
        <v>21.8</v>
      </c>
      <c r="Y285" s="66">
        <v>20</v>
      </c>
      <c r="Z285" s="66">
        <v>22</v>
      </c>
      <c r="AA285" s="66">
        <v>22</v>
      </c>
      <c r="AB285" s="66">
        <v>22.4</v>
      </c>
      <c r="AC285" s="66">
        <v>20.399999999999999</v>
      </c>
      <c r="AD285" s="66">
        <v>22.8</v>
      </c>
      <c r="AE285" s="66">
        <v>21.8</v>
      </c>
      <c r="AF285" s="66">
        <v>22.8</v>
      </c>
      <c r="AG285" s="66">
        <v>23</v>
      </c>
      <c r="AH285" s="66">
        <v>20.2</v>
      </c>
      <c r="AI285" s="66">
        <v>20</v>
      </c>
      <c r="AJ285" s="66"/>
      <c r="AK285" s="66"/>
      <c r="AL285" s="66"/>
      <c r="AM285" s="66"/>
      <c r="AN285" s="66"/>
      <c r="AO285" s="66"/>
      <c r="AP285" s="67">
        <f t="shared" si="21"/>
        <v>25</v>
      </c>
      <c r="AQ285" s="68">
        <f t="shared" si="22"/>
        <v>21.263999999999999</v>
      </c>
      <c r="AR285" s="68">
        <f>IFERROR(VLOOKUP(A285,Climatologia_TMAX!A:U,9+$E$2,FALSE),"")</f>
        <v>19.841617540739382</v>
      </c>
      <c r="AS285" s="68">
        <f t="shared" si="23"/>
        <v>1.4223824592606178</v>
      </c>
      <c r="AT285" s="74">
        <f t="shared" si="24"/>
        <v>23</v>
      </c>
      <c r="AU285" s="74">
        <f t="array" ref="AU285">IFERROR(
  _xlfn.LET(
    _xlpm.mesTxt, INDEX({"ENERO","FEBRERO","MARZO","ABRIL","MAYO","JUNIO","JULIO","AGOSTO","SEPTIEMBRE","OCTUBRE","NOVIEMBRE","DICIEMBRE"}, E$2),
    _xlpm.colIni, MATCH(_xlpm.mesTxt, Maximos_TMAX!$1:$1, 0),
    _xlpm.fila, MATCH($A285, Maximos_TMAX!$A:$A, 0),
    _xlpm.val, INDEX(Maximos_TMAX!$A:$ZZ, _xlpm.fila, _xlpm.colIni),
    IF(_xlpm.val="", "", _xlpm.val)
  ),
"")</f>
        <v>24</v>
      </c>
      <c r="AV285" s="75">
        <f t="array" ref="AV285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MATCH($A285, Maximos_TMAX!$A:$A, 0),
    _xlpm.anio, INDEX(Maximos_TMAX!$A:$ZZ, _xlpm.fila, _xlpm.colIni+1),
    _xlpm.dia, INDEX(Maximos_TMAX!$A:$ZZ, _xlpm.fila, _xlpm.colIni+2),
    IF(OR(_xlpm.anio="",_xlpm.dia=""), "", DATE(_xlpm.anio, _xlpm.mesNum, _xlpm.dia))
  ),
"")</f>
        <v>36423</v>
      </c>
      <c r="AW285" s="69">
        <f t="shared" si="25"/>
        <v>-1</v>
      </c>
    </row>
    <row r="286" spans="1:49" ht="14.25" customHeight="1" x14ac:dyDescent="0.2">
      <c r="A286" s="64">
        <v>44055010</v>
      </c>
      <c r="B286" s="70" t="s">
        <v>535</v>
      </c>
      <c r="C286" s="70" t="s">
        <v>498</v>
      </c>
      <c r="D286" s="101">
        <v>-75.236111109999996</v>
      </c>
      <c r="E286" s="101">
        <v>0.73750000000000004</v>
      </c>
      <c r="F286" s="64">
        <v>219</v>
      </c>
      <c r="G286" s="62">
        <v>18</v>
      </c>
      <c r="H286" s="62">
        <v>18756</v>
      </c>
      <c r="I286" s="72" t="s">
        <v>225</v>
      </c>
      <c r="J286" s="72" t="s">
        <v>226</v>
      </c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  <c r="AP286" s="67">
        <f t="shared" si="21"/>
        <v>0</v>
      </c>
      <c r="AQ286" s="68" t="str">
        <f t="shared" si="22"/>
        <v/>
      </c>
      <c r="AR286" s="68">
        <f>IFERROR(VLOOKUP(A286,Climatologia_TMAX!A:U,9+$E$2,FALSE),"")</f>
        <v>30.746390032700379</v>
      </c>
      <c r="AS286" s="68" t="str">
        <f t="shared" si="23"/>
        <v/>
      </c>
      <c r="AT286" s="74" t="str">
        <f t="shared" si="24"/>
        <v/>
      </c>
      <c r="AU286" s="74">
        <f t="array" ref="AU286">IFERROR(
  _xlfn.LET(
    _xlpm.mesTxt, INDEX({"ENERO","FEBRERO","MARZO","ABRIL","MAYO","JUNIO","JULIO","AGOSTO","SEPTIEMBRE","OCTUBRE","NOVIEMBRE","DICIEMBRE"}, E$2),
    _xlpm.colIni, MATCH(_xlpm.mesTxt, Maximos_TMAX!$1:$1, 0),
    _xlpm.fila, MATCH($A286, Maximos_TMAX!$A:$A, 0),
    _xlpm.val, INDEX(Maximos_TMAX!$A:$ZZ, _xlpm.fila, _xlpm.colIni),
    IF(_xlpm.val="", "", _xlpm.val)
  ),
"")</f>
        <v>38</v>
      </c>
      <c r="AV286" s="75">
        <f t="array" ref="AV286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MATCH($A286,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40449</v>
      </c>
      <c r="AW286" s="69" t="str">
        <f t="shared" si="25"/>
        <v>NA</v>
      </c>
    </row>
    <row r="287" spans="1:49" ht="14.25" customHeight="1" x14ac:dyDescent="0.2">
      <c r="A287" s="64">
        <v>21205940</v>
      </c>
      <c r="B287" s="70" t="s">
        <v>536</v>
      </c>
      <c r="C287" s="70" t="s">
        <v>498</v>
      </c>
      <c r="D287" s="101">
        <v>-74.380560000000003</v>
      </c>
      <c r="E287" s="101">
        <v>4.8321100000000001</v>
      </c>
      <c r="F287" s="64">
        <v>2590</v>
      </c>
      <c r="G287" s="62">
        <v>25</v>
      </c>
      <c r="H287" s="62">
        <v>25269</v>
      </c>
      <c r="I287" s="72" t="s">
        <v>73</v>
      </c>
      <c r="J287" s="72" t="s">
        <v>537</v>
      </c>
      <c r="K287" s="66">
        <v>18.600000000000001</v>
      </c>
      <c r="L287" s="66">
        <v>19</v>
      </c>
      <c r="M287" s="66">
        <v>19</v>
      </c>
      <c r="N287" s="66">
        <v>19</v>
      </c>
      <c r="O287" s="66">
        <v>19.8</v>
      </c>
      <c r="P287" s="66">
        <v>18.399999999999999</v>
      </c>
      <c r="Q287" s="66">
        <v>17</v>
      </c>
      <c r="R287" s="66">
        <v>19.8</v>
      </c>
      <c r="S287" s="66">
        <v>20</v>
      </c>
      <c r="T287" s="66">
        <v>19.8</v>
      </c>
      <c r="U287" s="66">
        <v>19.8</v>
      </c>
      <c r="V287" s="66">
        <v>20</v>
      </c>
      <c r="W287" s="66">
        <v>19.600000000000001</v>
      </c>
      <c r="X287" s="66">
        <v>20</v>
      </c>
      <c r="Y287" s="66">
        <v>19</v>
      </c>
      <c r="Z287" s="66">
        <v>20.2</v>
      </c>
      <c r="AA287" s="66">
        <v>19.600000000000001</v>
      </c>
      <c r="AB287" s="66">
        <v>19.2</v>
      </c>
      <c r="AC287" s="66">
        <v>19.2</v>
      </c>
      <c r="AD287" s="66">
        <v>21</v>
      </c>
      <c r="AE287" s="66">
        <v>18.600000000000001</v>
      </c>
      <c r="AF287" s="66">
        <v>20</v>
      </c>
      <c r="AG287" s="66">
        <v>21</v>
      </c>
      <c r="AH287" s="66">
        <v>19.600000000000001</v>
      </c>
      <c r="AI287" s="66">
        <v>19.399999999999999</v>
      </c>
      <c r="AJ287" s="66"/>
      <c r="AK287" s="66"/>
      <c r="AL287" s="66"/>
      <c r="AM287" s="66"/>
      <c r="AN287" s="66"/>
      <c r="AO287" s="66"/>
      <c r="AP287" s="67">
        <f t="shared" si="21"/>
        <v>25</v>
      </c>
      <c r="AQ287" s="68">
        <f t="shared" si="22"/>
        <v>19.464000000000002</v>
      </c>
      <c r="AR287" s="68" t="str">
        <f>IFERROR(VLOOKUP(A287,Climatologia_TMAX!A:U,9+$E$2,FALSE),"")</f>
        <v/>
      </c>
      <c r="AS287" s="68" t="str">
        <f t="shared" si="23"/>
        <v/>
      </c>
      <c r="AT287" s="74">
        <f t="shared" si="24"/>
        <v>21</v>
      </c>
      <c r="AU287" s="74">
        <f t="array" ref="AU287">IFERROR(
  _xlfn.LET(
    _xlpm.mesTxt, INDEX({"ENERO","FEBRERO","MARZO","ABRIL","MAYO","JUNIO","JULIO","AGOSTO","SEPTIEMBRE","OCTUBRE","NOVIEMBRE","DICIEMBRE"}, E$2),
    _xlpm.colIni, MATCH(_xlpm.mesTxt, Maximos_TMAX!$1:$1, 0),
    _xlpm.fila, MATCH($A287, Maximos_TMAX!$A:$A, 0),
    _xlpm.val, INDEX(Maximos_TMAX!$A:$ZZ, _xlpm.fila, _xlpm.colIni),
    IF(_xlpm.val="", "", _xlpm.val)
  ),
"")</f>
        <v>23</v>
      </c>
      <c r="AV287" s="75">
        <f t="array" ref="AV287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MATCH($A287, Maximos_TMAX!$A:$A, 0),
    _xlpm.anio, INDEX(Maximos_TMAX!$A:$ZZ, _xlpm.fila, _xlpm.colIni+1),
    _xlpm.dia, INDEX(Maximos_TMAX!$A:$ZZ, _xlpm.fila, _xlpm.colIni+2),
    IF(OR(_xlpm.anio="",_xlpm.dia=""), "", DATE(_xlpm.anio, _xlpm.mesNum, _xlpm.dia))
  ),
"")</f>
        <v>45549</v>
      </c>
      <c r="AW287" s="69">
        <f t="shared" si="25"/>
        <v>-2</v>
      </c>
    </row>
    <row r="288" spans="1:49" ht="14.25" customHeight="1" x14ac:dyDescent="0.2">
      <c r="A288" s="64">
        <v>23065110</v>
      </c>
      <c r="B288" s="70" t="s">
        <v>538</v>
      </c>
      <c r="C288" s="70" t="s">
        <v>498</v>
      </c>
      <c r="D288" s="101">
        <v>-74.351249999999993</v>
      </c>
      <c r="E288" s="101">
        <v>5.4812099999999999</v>
      </c>
      <c r="F288" s="64">
        <v>1347</v>
      </c>
      <c r="G288" s="62">
        <v>25</v>
      </c>
      <c r="H288" s="62">
        <v>25885</v>
      </c>
      <c r="I288" s="72" t="s">
        <v>73</v>
      </c>
      <c r="J288" s="72" t="s">
        <v>539</v>
      </c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  <c r="AP288" s="67">
        <f t="shared" si="21"/>
        <v>0</v>
      </c>
      <c r="AQ288" s="68" t="str">
        <f t="shared" si="22"/>
        <v/>
      </c>
      <c r="AR288" s="68">
        <f>IFERROR(VLOOKUP(A288,Climatologia_TMAX!A:U,9+$E$2,FALSE),"")</f>
        <v>26.02180721435511</v>
      </c>
      <c r="AS288" s="68" t="str">
        <f t="shared" si="23"/>
        <v/>
      </c>
      <c r="AT288" s="74" t="str">
        <f t="shared" si="24"/>
        <v/>
      </c>
      <c r="AU288" s="74" t="str">
        <f t="array" ref="AU288">IFERROR(
  _xlfn.LET(
    _xlpm.mesTxt, INDEX({"ENERO","FEBRERO","MARZO","ABRIL","MAYO","JUNIO","JULIO","AGOSTO","SEPTIEMBRE","OCTUBRE","NOVIEMBRE","DICIEMBRE"}, E$2),
    _xlpm.colIni, MATCH(_xlpm.mesTxt, Maximos_TMAX!$1:$1, 0),
    _xlpm.fila, MATCH($A288, Maximos_TMAX!$A:$A, 0),
    _xlpm.val, INDEX(Maximos_TMAX!$A:$ZZ, _xlpm.fila, _xlpm.colIni),
    IF(_xlpm.val="", "", _xlpm.val)
  ),
"")</f>
        <v/>
      </c>
      <c r="AV288" s="75" t="str">
        <f t="array" ref="AV288">IFERROR(
  _xlfn.LET(
    _xlpm.mesNum, E$2,
    _xlpm.mesTxt, INDEX({"ENERO","FEBRERO","MARZO","ABRIL","MAYO","JUNIO","JULIO","AGOSTO","SEPTIEMBRE","OCTUBRE","NOVIEMBRE","DICIEMBRE"}, _xlpm.mesNum),
    _xlpm.colIni, MATCH(_xlpm.mesTxt, Maximos_TMAX!$1:$1, 0),
    _xlpm.fila, MATCH($A288, Maximos_TMAX!$A:$A, 0),
    _xlpm.anio, INDEX(Maximos_TMAX!$A:$ZZ, _xlpm.fila, _xlpm.colIni+1),
    _xlpm.dia, INDEX(Maximos_TMAX!$A:$ZZ, _xlpm.fila, _xlpm.colIni+2),
    IF(OR(_xlpm.anio="",_xlpm.dia=""), "", DATE(_xlpm.anio, _xlpm.mesNum, _xlpm.dia))
  ),
"")</f>
        <v/>
      </c>
      <c r="AW288" s="69" t="str">
        <f t="shared" si="25"/>
        <v>NA</v>
      </c>
    </row>
    <row r="290" spans="16:16" x14ac:dyDescent="0.25">
      <c r="P290" s="55"/>
    </row>
    <row r="291" spans="16:16" x14ac:dyDescent="0.25">
      <c r="P291" s="55"/>
    </row>
    <row r="292" spans="16:16" x14ac:dyDescent="0.25">
      <c r="P292" s="55"/>
    </row>
    <row r="293" spans="16:16" x14ac:dyDescent="0.25">
      <c r="P293" s="55"/>
    </row>
    <row r="294" spans="16:16" x14ac:dyDescent="0.25">
      <c r="P294" s="55"/>
    </row>
    <row r="295" spans="16:16" x14ac:dyDescent="0.25">
      <c r="P295" s="55"/>
    </row>
    <row r="296" spans="16:16" x14ac:dyDescent="0.25">
      <c r="P296" s="55"/>
    </row>
    <row r="297" spans="16:16" x14ac:dyDescent="0.25">
      <c r="P297" s="55"/>
    </row>
    <row r="298" spans="16:16" x14ac:dyDescent="0.25">
      <c r="P298" s="55"/>
    </row>
    <row r="299" spans="16:16" x14ac:dyDescent="0.25">
      <c r="P299" s="55"/>
    </row>
    <row r="300" spans="16:16" x14ac:dyDescent="0.25">
      <c r="P300" s="55"/>
    </row>
    <row r="301" spans="16:16" x14ac:dyDescent="0.25">
      <c r="P301" s="55"/>
    </row>
    <row r="302" spans="16:16" x14ac:dyDescent="0.25">
      <c r="P302" s="55"/>
    </row>
    <row r="303" spans="16:16" x14ac:dyDescent="0.25">
      <c r="P303" s="55"/>
    </row>
    <row r="304" spans="16:16" x14ac:dyDescent="0.25">
      <c r="P304" s="55"/>
    </row>
    <row r="305" spans="16:16" x14ac:dyDescent="0.25">
      <c r="P305" s="55"/>
    </row>
    <row r="306" spans="16:16" x14ac:dyDescent="0.25">
      <c r="P306" s="55"/>
    </row>
    <row r="307" spans="16:16" x14ac:dyDescent="0.25">
      <c r="P307" s="55"/>
    </row>
    <row r="308" spans="16:16" x14ac:dyDescent="0.25">
      <c r="P308" s="55"/>
    </row>
    <row r="309" spans="16:16" x14ac:dyDescent="0.25">
      <c r="P309" s="55"/>
    </row>
    <row r="310" spans="16:16" x14ac:dyDescent="0.25">
      <c r="P310" s="55"/>
    </row>
    <row r="311" spans="16:16" x14ac:dyDescent="0.25">
      <c r="P311" s="55"/>
    </row>
    <row r="312" spans="16:16" x14ac:dyDescent="0.25">
      <c r="P312" s="55"/>
    </row>
    <row r="313" spans="16:16" x14ac:dyDescent="0.25">
      <c r="P313" s="55"/>
    </row>
    <row r="314" spans="16:16" x14ac:dyDescent="0.25">
      <c r="P314" s="55"/>
    </row>
    <row r="315" spans="16:16" x14ac:dyDescent="0.25">
      <c r="P315" s="55"/>
    </row>
    <row r="316" spans="16:16" x14ac:dyDescent="0.25">
      <c r="P316" s="55"/>
    </row>
    <row r="317" spans="16:16" x14ac:dyDescent="0.25">
      <c r="P317" s="55"/>
    </row>
    <row r="318" spans="16:16" x14ac:dyDescent="0.25">
      <c r="P318" s="55"/>
    </row>
    <row r="319" spans="16:16" x14ac:dyDescent="0.25">
      <c r="P319" s="55"/>
    </row>
    <row r="320" spans="16:16" x14ac:dyDescent="0.25">
      <c r="P320" s="55"/>
    </row>
    <row r="321" spans="16:16" x14ac:dyDescent="0.25">
      <c r="P321" s="55"/>
    </row>
    <row r="322" spans="16:16" x14ac:dyDescent="0.25">
      <c r="P322" s="55"/>
    </row>
    <row r="323" spans="16:16" x14ac:dyDescent="0.25">
      <c r="P323" s="55"/>
    </row>
    <row r="324" spans="16:16" x14ac:dyDescent="0.25">
      <c r="P324" s="55"/>
    </row>
    <row r="325" spans="16:16" x14ac:dyDescent="0.25">
      <c r="P325" s="55"/>
    </row>
    <row r="326" spans="16:16" x14ac:dyDescent="0.25">
      <c r="P326" s="55"/>
    </row>
    <row r="327" spans="16:16" x14ac:dyDescent="0.25">
      <c r="P327" s="55"/>
    </row>
    <row r="328" spans="16:16" x14ac:dyDescent="0.25">
      <c r="P328" s="55"/>
    </row>
    <row r="329" spans="16:16" x14ac:dyDescent="0.25">
      <c r="P329" s="55"/>
    </row>
    <row r="330" spans="16:16" x14ac:dyDescent="0.25">
      <c r="P330" s="55"/>
    </row>
    <row r="331" spans="16:16" x14ac:dyDescent="0.25">
      <c r="P331" s="55"/>
    </row>
    <row r="332" spans="16:16" x14ac:dyDescent="0.25">
      <c r="P332" s="55"/>
    </row>
    <row r="333" spans="16:16" x14ac:dyDescent="0.25">
      <c r="P333" s="55"/>
    </row>
    <row r="334" spans="16:16" x14ac:dyDescent="0.25">
      <c r="P334" s="55"/>
    </row>
    <row r="335" spans="16:16" x14ac:dyDescent="0.25">
      <c r="P335" s="55"/>
    </row>
    <row r="336" spans="16:16" x14ac:dyDescent="0.25">
      <c r="P336" s="55"/>
    </row>
    <row r="337" spans="16:16" x14ac:dyDescent="0.25">
      <c r="P337" s="55"/>
    </row>
    <row r="338" spans="16:16" x14ac:dyDescent="0.25">
      <c r="P338" s="55"/>
    </row>
    <row r="339" spans="16:16" x14ac:dyDescent="0.25">
      <c r="P339" s="55"/>
    </row>
    <row r="340" spans="16:16" x14ac:dyDescent="0.25">
      <c r="P340" s="55"/>
    </row>
    <row r="341" spans="16:16" x14ac:dyDescent="0.25">
      <c r="P341" s="55"/>
    </row>
    <row r="342" spans="16:16" x14ac:dyDescent="0.25">
      <c r="P342" s="55"/>
    </row>
    <row r="343" spans="16:16" x14ac:dyDescent="0.25">
      <c r="P343" s="55"/>
    </row>
    <row r="344" spans="16:16" x14ac:dyDescent="0.25">
      <c r="P344" s="55"/>
    </row>
    <row r="345" spans="16:16" x14ac:dyDescent="0.25">
      <c r="P345" s="55"/>
    </row>
    <row r="346" spans="16:16" x14ac:dyDescent="0.25">
      <c r="P346" s="55"/>
    </row>
    <row r="347" spans="16:16" x14ac:dyDescent="0.25">
      <c r="P347" s="55"/>
    </row>
    <row r="348" spans="16:16" x14ac:dyDescent="0.25">
      <c r="P348" s="55"/>
    </row>
    <row r="349" spans="16:16" x14ac:dyDescent="0.25">
      <c r="P349" s="55"/>
    </row>
    <row r="350" spans="16:16" x14ac:dyDescent="0.25">
      <c r="P350" s="55"/>
    </row>
    <row r="351" spans="16:16" x14ac:dyDescent="0.25">
      <c r="P351" s="55"/>
    </row>
    <row r="352" spans="16:16" x14ac:dyDescent="0.25">
      <c r="P352" s="55"/>
    </row>
    <row r="353" spans="16:16" x14ac:dyDescent="0.25">
      <c r="P353" s="55"/>
    </row>
    <row r="354" spans="16:16" x14ac:dyDescent="0.25">
      <c r="P354" s="55"/>
    </row>
    <row r="355" spans="16:16" x14ac:dyDescent="0.25">
      <c r="P355" s="55"/>
    </row>
    <row r="356" spans="16:16" x14ac:dyDescent="0.25">
      <c r="P356" s="55"/>
    </row>
    <row r="357" spans="16:16" x14ac:dyDescent="0.25">
      <c r="P357" s="55"/>
    </row>
    <row r="358" spans="16:16" x14ac:dyDescent="0.25">
      <c r="P358" s="55"/>
    </row>
    <row r="359" spans="16:16" x14ac:dyDescent="0.25">
      <c r="P359" s="55"/>
    </row>
    <row r="360" spans="16:16" x14ac:dyDescent="0.25">
      <c r="P360" s="55"/>
    </row>
    <row r="361" spans="16:16" x14ac:dyDescent="0.25">
      <c r="P361" s="55"/>
    </row>
    <row r="362" spans="16:16" x14ac:dyDescent="0.25">
      <c r="P362" s="55"/>
    </row>
    <row r="363" spans="16:16" x14ac:dyDescent="0.25">
      <c r="P363" s="55"/>
    </row>
    <row r="364" spans="16:16" x14ac:dyDescent="0.25">
      <c r="P364" s="55"/>
    </row>
    <row r="365" spans="16:16" x14ac:dyDescent="0.25">
      <c r="P365" s="55"/>
    </row>
    <row r="366" spans="16:16" x14ac:dyDescent="0.25">
      <c r="P366" s="55"/>
    </row>
    <row r="367" spans="16:16" x14ac:dyDescent="0.25">
      <c r="P367" s="55"/>
    </row>
    <row r="368" spans="16:16" x14ac:dyDescent="0.25">
      <c r="P368" s="55"/>
    </row>
    <row r="369" spans="16:16" x14ac:dyDescent="0.25">
      <c r="P369" s="55"/>
    </row>
    <row r="370" spans="16:16" x14ac:dyDescent="0.25">
      <c r="P370" s="55"/>
    </row>
    <row r="371" spans="16:16" x14ac:dyDescent="0.25">
      <c r="P371" s="55"/>
    </row>
    <row r="372" spans="16:16" x14ac:dyDescent="0.25">
      <c r="P372" s="55"/>
    </row>
    <row r="373" spans="16:16" x14ac:dyDescent="0.25">
      <c r="P373" s="55"/>
    </row>
    <row r="374" spans="16:16" x14ac:dyDescent="0.25">
      <c r="P374" s="55"/>
    </row>
    <row r="375" spans="16:16" x14ac:dyDescent="0.25">
      <c r="P375" s="55"/>
    </row>
    <row r="376" spans="16:16" x14ac:dyDescent="0.25">
      <c r="P376" s="55"/>
    </row>
    <row r="377" spans="16:16" x14ac:dyDescent="0.25">
      <c r="P377" s="55"/>
    </row>
    <row r="378" spans="16:16" x14ac:dyDescent="0.25">
      <c r="P378" s="55"/>
    </row>
    <row r="379" spans="16:16" x14ac:dyDescent="0.25">
      <c r="P379" s="55"/>
    </row>
    <row r="380" spans="16:16" x14ac:dyDescent="0.25">
      <c r="P380" s="55"/>
    </row>
    <row r="381" spans="16:16" x14ac:dyDescent="0.25">
      <c r="P381" s="55"/>
    </row>
    <row r="382" spans="16:16" x14ac:dyDescent="0.25">
      <c r="P382" s="55"/>
    </row>
    <row r="383" spans="16:16" x14ac:dyDescent="0.25">
      <c r="P383" s="55"/>
    </row>
    <row r="384" spans="16:16" x14ac:dyDescent="0.25">
      <c r="P384" s="55"/>
    </row>
    <row r="385" spans="16:16" x14ac:dyDescent="0.25">
      <c r="P385" s="55"/>
    </row>
    <row r="386" spans="16:16" x14ac:dyDescent="0.25">
      <c r="P386" s="55"/>
    </row>
    <row r="387" spans="16:16" x14ac:dyDescent="0.25">
      <c r="P387" s="55"/>
    </row>
    <row r="388" spans="16:16" x14ac:dyDescent="0.25">
      <c r="P388" s="55"/>
    </row>
    <row r="389" spans="16:16" x14ac:dyDescent="0.25">
      <c r="P389" s="55"/>
    </row>
    <row r="390" spans="16:16" x14ac:dyDescent="0.25">
      <c r="P390" s="55"/>
    </row>
    <row r="391" spans="16:16" x14ac:dyDescent="0.25">
      <c r="P391" s="55"/>
    </row>
    <row r="392" spans="16:16" x14ac:dyDescent="0.25">
      <c r="P392" s="55"/>
    </row>
    <row r="393" spans="16:16" x14ac:dyDescent="0.25">
      <c r="P393" s="55"/>
    </row>
    <row r="394" spans="16:16" x14ac:dyDescent="0.25">
      <c r="P394" s="55"/>
    </row>
    <row r="395" spans="16:16" x14ac:dyDescent="0.25">
      <c r="P395" s="55"/>
    </row>
    <row r="396" spans="16:16" x14ac:dyDescent="0.25">
      <c r="P396" s="55"/>
    </row>
    <row r="397" spans="16:16" x14ac:dyDescent="0.25">
      <c r="P397" s="55"/>
    </row>
    <row r="398" spans="16:16" x14ac:dyDescent="0.25">
      <c r="P398" s="55"/>
    </row>
    <row r="399" spans="16:16" x14ac:dyDescent="0.25">
      <c r="P399" s="55"/>
    </row>
    <row r="400" spans="16:16" x14ac:dyDescent="0.25">
      <c r="P400" s="55"/>
    </row>
    <row r="401" spans="16:16" x14ac:dyDescent="0.25">
      <c r="P401" s="55"/>
    </row>
    <row r="402" spans="16:16" x14ac:dyDescent="0.25">
      <c r="P402" s="55"/>
    </row>
    <row r="403" spans="16:16" x14ac:dyDescent="0.25">
      <c r="P403" s="55"/>
    </row>
    <row r="404" spans="16:16" x14ac:dyDescent="0.25">
      <c r="P404" s="55"/>
    </row>
    <row r="405" spans="16:16" x14ac:dyDescent="0.25">
      <c r="P405" s="55"/>
    </row>
    <row r="406" spans="16:16" x14ac:dyDescent="0.25">
      <c r="P406" s="55"/>
    </row>
    <row r="407" spans="16:16" x14ac:dyDescent="0.25">
      <c r="P407" s="55"/>
    </row>
    <row r="408" spans="16:16" x14ac:dyDescent="0.25">
      <c r="P408" s="55"/>
    </row>
    <row r="409" spans="16:16" x14ac:dyDescent="0.25">
      <c r="P409" s="55"/>
    </row>
    <row r="410" spans="16:16" x14ac:dyDescent="0.25">
      <c r="P410" s="55"/>
    </row>
    <row r="411" spans="16:16" x14ac:dyDescent="0.25">
      <c r="P411" s="55"/>
    </row>
    <row r="412" spans="16:16" x14ac:dyDescent="0.25">
      <c r="P412" s="55"/>
    </row>
    <row r="413" spans="16:16" x14ac:dyDescent="0.25">
      <c r="P413" s="55"/>
    </row>
    <row r="414" spans="16:16" x14ac:dyDescent="0.25">
      <c r="P414" s="55"/>
    </row>
    <row r="415" spans="16:16" x14ac:dyDescent="0.25">
      <c r="P415" s="55"/>
    </row>
    <row r="416" spans="16:16" x14ac:dyDescent="0.25">
      <c r="P416" s="55"/>
    </row>
    <row r="417" spans="16:16" x14ac:dyDescent="0.25">
      <c r="P417" s="55"/>
    </row>
    <row r="418" spans="16:16" x14ac:dyDescent="0.25">
      <c r="P418" s="55"/>
    </row>
    <row r="419" spans="16:16" x14ac:dyDescent="0.25">
      <c r="P419" s="55"/>
    </row>
    <row r="420" spans="16:16" x14ac:dyDescent="0.25">
      <c r="P420" s="55"/>
    </row>
    <row r="421" spans="16:16" x14ac:dyDescent="0.25">
      <c r="P421" s="55"/>
    </row>
    <row r="422" spans="16:16" x14ac:dyDescent="0.25">
      <c r="P422" s="55"/>
    </row>
    <row r="423" spans="16:16" x14ac:dyDescent="0.25">
      <c r="P423" s="55"/>
    </row>
    <row r="424" spans="16:16" x14ac:dyDescent="0.25">
      <c r="P424" s="55"/>
    </row>
    <row r="425" spans="16:16" x14ac:dyDescent="0.25">
      <c r="P425" s="55"/>
    </row>
    <row r="426" spans="16:16" x14ac:dyDescent="0.25">
      <c r="P426" s="55"/>
    </row>
    <row r="427" spans="16:16" x14ac:dyDescent="0.25">
      <c r="P427" s="55"/>
    </row>
    <row r="428" spans="16:16" x14ac:dyDescent="0.25">
      <c r="P428" s="55"/>
    </row>
    <row r="429" spans="16:16" x14ac:dyDescent="0.25">
      <c r="P429" s="55"/>
    </row>
    <row r="430" spans="16:16" x14ac:dyDescent="0.25">
      <c r="P430" s="55"/>
    </row>
    <row r="431" spans="16:16" x14ac:dyDescent="0.25">
      <c r="P431" s="55"/>
    </row>
    <row r="432" spans="16:16" x14ac:dyDescent="0.25">
      <c r="P432" s="55"/>
    </row>
    <row r="433" spans="16:16" x14ac:dyDescent="0.25">
      <c r="P433" s="55"/>
    </row>
    <row r="434" spans="16:16" x14ac:dyDescent="0.25">
      <c r="P434" s="55"/>
    </row>
    <row r="435" spans="16:16" x14ac:dyDescent="0.25">
      <c r="P435" s="55"/>
    </row>
    <row r="436" spans="16:16" x14ac:dyDescent="0.25">
      <c r="P436" s="55"/>
    </row>
    <row r="437" spans="16:16" x14ac:dyDescent="0.25">
      <c r="P437" s="55"/>
    </row>
    <row r="438" spans="16:16" x14ac:dyDescent="0.25">
      <c r="P438" s="55"/>
    </row>
    <row r="439" spans="16:16" x14ac:dyDescent="0.25">
      <c r="P439" s="55"/>
    </row>
    <row r="440" spans="16:16" x14ac:dyDescent="0.25">
      <c r="P440" s="55"/>
    </row>
    <row r="441" spans="16:16" x14ac:dyDescent="0.25">
      <c r="P441" s="55"/>
    </row>
    <row r="442" spans="16:16" x14ac:dyDescent="0.25">
      <c r="P442" s="55"/>
    </row>
    <row r="443" spans="16:16" x14ac:dyDescent="0.25">
      <c r="P443" s="55"/>
    </row>
    <row r="444" spans="16:16" x14ac:dyDescent="0.25">
      <c r="P444" s="55"/>
    </row>
    <row r="445" spans="16:16" x14ac:dyDescent="0.25">
      <c r="P445" s="55"/>
    </row>
    <row r="446" spans="16:16" x14ac:dyDescent="0.25">
      <c r="P446" s="55"/>
    </row>
    <row r="447" spans="16:16" x14ac:dyDescent="0.25">
      <c r="P447" s="55"/>
    </row>
    <row r="448" spans="16:16" x14ac:dyDescent="0.25">
      <c r="P448" s="55"/>
    </row>
    <row r="449" spans="16:16" x14ac:dyDescent="0.25">
      <c r="P449" s="55"/>
    </row>
    <row r="450" spans="16:16" x14ac:dyDescent="0.25">
      <c r="P450" s="55"/>
    </row>
    <row r="451" spans="16:16" x14ac:dyDescent="0.25">
      <c r="P451" s="55"/>
    </row>
    <row r="452" spans="16:16" x14ac:dyDescent="0.25">
      <c r="P452" s="55"/>
    </row>
    <row r="453" spans="16:16" x14ac:dyDescent="0.25">
      <c r="P453" s="55"/>
    </row>
    <row r="454" spans="16:16" x14ac:dyDescent="0.25">
      <c r="P454" s="55"/>
    </row>
    <row r="455" spans="16:16" x14ac:dyDescent="0.25">
      <c r="P455" s="55"/>
    </row>
    <row r="456" spans="16:16" x14ac:dyDescent="0.25">
      <c r="P456" s="55"/>
    </row>
    <row r="457" spans="16:16" x14ac:dyDescent="0.25">
      <c r="P457" s="55"/>
    </row>
    <row r="458" spans="16:16" x14ac:dyDescent="0.25">
      <c r="P458" s="55"/>
    </row>
    <row r="459" spans="16:16" x14ac:dyDescent="0.25">
      <c r="P459" s="55"/>
    </row>
    <row r="460" spans="16:16" x14ac:dyDescent="0.25">
      <c r="P460" s="55"/>
    </row>
    <row r="461" spans="16:16" x14ac:dyDescent="0.25">
      <c r="P461" s="55"/>
    </row>
    <row r="462" spans="16:16" x14ac:dyDescent="0.25">
      <c r="P462" s="55"/>
    </row>
    <row r="463" spans="16:16" x14ac:dyDescent="0.25">
      <c r="P463" s="55"/>
    </row>
    <row r="464" spans="16:16" x14ac:dyDescent="0.25">
      <c r="P464" s="55"/>
    </row>
    <row r="465" spans="16:16" x14ac:dyDescent="0.25">
      <c r="P465" s="55"/>
    </row>
    <row r="466" spans="16:16" x14ac:dyDescent="0.25">
      <c r="P466" s="55"/>
    </row>
    <row r="467" spans="16:16" x14ac:dyDescent="0.25">
      <c r="P467" s="55"/>
    </row>
    <row r="468" spans="16:16" x14ac:dyDescent="0.25">
      <c r="P468" s="55"/>
    </row>
    <row r="469" spans="16:16" x14ac:dyDescent="0.25">
      <c r="P469" s="55"/>
    </row>
    <row r="470" spans="16:16" x14ac:dyDescent="0.25">
      <c r="P470" s="55"/>
    </row>
    <row r="471" spans="16:16" x14ac:dyDescent="0.25">
      <c r="P471" s="55"/>
    </row>
    <row r="472" spans="16:16" x14ac:dyDescent="0.25">
      <c r="P472" s="55"/>
    </row>
  </sheetData>
  <conditionalFormatting sqref="K5:AO288">
    <cfRule type="cellIs" dxfId="15" priority="1" operator="equal">
      <formula>""</formula>
    </cfRule>
    <cfRule type="cellIs" dxfId="14" priority="2" stopIfTrue="1" operator="between">
      <formula>40</formula>
      <formula>500</formula>
    </cfRule>
    <cfRule type="cellIs" dxfId="13" priority="3" stopIfTrue="1" operator="between">
      <formula>-9.9</formula>
      <formula>-500</formula>
    </cfRule>
  </conditionalFormatting>
  <conditionalFormatting sqref="U3:U4 W4 Y4 AA4 AC4">
    <cfRule type="cellIs" dxfId="12" priority="9" stopIfTrue="1" operator="equal">
      <formula>1</formula>
    </cfRule>
  </conditionalFormatting>
  <conditionalFormatting sqref="AP5:AP288">
    <cfRule type="cellIs" dxfId="11" priority="6" operator="lessThan">
      <formula>14</formula>
    </cfRule>
  </conditionalFormatting>
  <conditionalFormatting sqref="AR1">
    <cfRule type="cellIs" dxfId="10" priority="12" stopIfTrue="1" operator="between">
      <formula>0.1</formula>
      <formula>10</formula>
    </cfRule>
    <cfRule type="cellIs" dxfId="9" priority="13" stopIfTrue="1" operator="greaterThan">
      <formula>"0.1"</formula>
    </cfRule>
  </conditionalFormatting>
  <conditionalFormatting sqref="AT5:AT288">
    <cfRule type="cellIs" dxfId="8" priority="14" stopIfTrue="1" operator="equal">
      <formula>"40.0"</formula>
    </cfRule>
    <cfRule type="cellIs" dxfId="7" priority="15" stopIfTrue="1" operator="between">
      <formula>-8.1</formula>
      <formula>-10</formula>
    </cfRule>
    <cfRule type="cellIs" dxfId="6" priority="16" stopIfTrue="1" operator="between">
      <formula>-9.9</formula>
      <formula>-10</formula>
    </cfRule>
    <cfRule type="cellIs" dxfId="5" priority="17" stopIfTrue="1" operator="between">
      <formula>-9.9</formula>
      <formula>-10</formula>
    </cfRule>
    <cfRule type="cellIs" dxfId="4" priority="18" stopIfTrue="1" operator="between">
      <formula>0</formula>
      <formula>-8</formula>
    </cfRule>
    <cfRule type="cellIs" dxfId="3" priority="19" stopIfTrue="1" operator="lessThan">
      <formula>-8</formula>
    </cfRule>
  </conditionalFormatting>
  <conditionalFormatting sqref="AW5:AW288">
    <cfRule type="cellIs" dxfId="2" priority="4" stopIfTrue="1" operator="equal">
      <formula>"NA"</formula>
    </cfRule>
    <cfRule type="cellIs" dxfId="1" priority="10" stopIfTrue="1" operator="lessThan">
      <formula>0</formula>
    </cfRule>
    <cfRule type="cellIs" dxfId="0" priority="11" stopIfTrue="1" operator="greaterThan">
      <formula>0</formula>
    </cfRule>
  </conditionalFormatting>
  <pageMargins left="1.43" right="0.74803149606299213" top="0.98425196850393704" bottom="0.98425196850393704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/>
  <dimension ref="A1:X345"/>
  <sheetViews>
    <sheetView topLeftCell="A23" workbookViewId="0">
      <selection activeCell="A43" sqref="A43:XFD43"/>
    </sheetView>
  </sheetViews>
  <sheetFormatPr baseColWidth="10" defaultRowHeight="12.75" x14ac:dyDescent="0.2"/>
  <cols>
    <col min="2" max="2" width="21.140625" customWidth="1"/>
    <col min="3" max="3" width="34.7109375" bestFit="1" customWidth="1"/>
  </cols>
  <sheetData>
    <row r="1" spans="1:24" ht="16.149999999999999" customHeight="1" thickBot="1" x14ac:dyDescent="0.25">
      <c r="A1" s="116" t="s">
        <v>540</v>
      </c>
      <c r="B1" s="117"/>
      <c r="C1" s="117"/>
      <c r="D1" s="117"/>
      <c r="E1" s="117"/>
      <c r="F1" s="117"/>
      <c r="G1" s="117"/>
      <c r="H1" s="117"/>
      <c r="I1" s="118"/>
      <c r="J1" s="119" t="s">
        <v>541</v>
      </c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8"/>
      <c r="W1" s="120" t="s">
        <v>542</v>
      </c>
      <c r="X1" s="118"/>
    </row>
    <row r="2" spans="1:24" ht="24.6" customHeight="1" thickBot="1" x14ac:dyDescent="0.25">
      <c r="A2" s="2" t="s">
        <v>543</v>
      </c>
      <c r="B2" s="3" t="s">
        <v>544</v>
      </c>
      <c r="C2" s="3" t="s">
        <v>545</v>
      </c>
      <c r="D2" s="3" t="s">
        <v>15</v>
      </c>
      <c r="E2" s="3" t="s">
        <v>14</v>
      </c>
      <c r="F2" s="4" t="s">
        <v>546</v>
      </c>
      <c r="G2" s="3" t="s">
        <v>547</v>
      </c>
      <c r="H2" s="5" t="s">
        <v>548</v>
      </c>
      <c r="I2" s="6" t="s">
        <v>549</v>
      </c>
      <c r="J2" s="7" t="s">
        <v>550</v>
      </c>
      <c r="K2" s="3" t="s">
        <v>551</v>
      </c>
      <c r="L2" s="3" t="s">
        <v>552</v>
      </c>
      <c r="M2" s="3" t="s">
        <v>553</v>
      </c>
      <c r="N2" s="3" t="s">
        <v>554</v>
      </c>
      <c r="O2" s="3" t="s">
        <v>555</v>
      </c>
      <c r="P2" s="3" t="s">
        <v>556</v>
      </c>
      <c r="Q2" s="3" t="s">
        <v>557</v>
      </c>
      <c r="R2" s="3" t="s">
        <v>558</v>
      </c>
      <c r="S2" s="3" t="s">
        <v>559</v>
      </c>
      <c r="T2" s="3" t="s">
        <v>560</v>
      </c>
      <c r="U2" s="3" t="s">
        <v>561</v>
      </c>
      <c r="V2" s="8" t="s">
        <v>562</v>
      </c>
      <c r="W2" s="9" t="s">
        <v>563</v>
      </c>
      <c r="X2" s="10" t="s">
        <v>564</v>
      </c>
    </row>
    <row r="3" spans="1:24" ht="13.9" customHeight="1" x14ac:dyDescent="0.2">
      <c r="A3" s="11">
        <v>48015050</v>
      </c>
      <c r="B3" s="12" t="s">
        <v>565</v>
      </c>
      <c r="C3" s="12" t="s">
        <v>97</v>
      </c>
      <c r="D3" s="12" t="s">
        <v>99</v>
      </c>
      <c r="E3" s="12" t="s">
        <v>98</v>
      </c>
      <c r="F3" s="12">
        <v>11</v>
      </c>
      <c r="G3" s="12">
        <v>84</v>
      </c>
      <c r="H3" s="13">
        <v>-69.940916669999993</v>
      </c>
      <c r="I3" s="14">
        <v>-4.1938611100000003</v>
      </c>
      <c r="J3" s="15">
        <v>30.862528872958979</v>
      </c>
      <c r="K3" s="16">
        <v>30.894623852095119</v>
      </c>
      <c r="L3" s="16">
        <v>30.904771892561609</v>
      </c>
      <c r="M3" s="16">
        <v>30.717139208173691</v>
      </c>
      <c r="N3" s="16">
        <v>30.277113316790739</v>
      </c>
      <c r="O3" s="16">
        <v>29.887900088417329</v>
      </c>
      <c r="P3" s="16">
        <v>30.34253285543608</v>
      </c>
      <c r="Q3" s="16">
        <v>31.390004135649299</v>
      </c>
      <c r="R3" s="16">
        <v>31.98844385499557</v>
      </c>
      <c r="S3" s="16">
        <v>31.992189247311831</v>
      </c>
      <c r="T3" s="16">
        <v>31.76238568902362</v>
      </c>
      <c r="U3" s="16">
        <v>31.112724014336919</v>
      </c>
      <c r="V3" s="17">
        <f t="shared" ref="V3:V66" si="0">AVERAGE(J3:U3)</f>
        <v>31.011029752312567</v>
      </c>
      <c r="W3" s="18">
        <v>314</v>
      </c>
      <c r="X3" s="19">
        <v>0.87222222222222223</v>
      </c>
    </row>
    <row r="4" spans="1:24" ht="13.9" customHeight="1" x14ac:dyDescent="0.2">
      <c r="A4" s="11">
        <v>23085030</v>
      </c>
      <c r="B4" s="12" t="s">
        <v>566</v>
      </c>
      <c r="C4" s="12" t="s">
        <v>102</v>
      </c>
      <c r="D4" s="12" t="s">
        <v>102</v>
      </c>
      <c r="E4" s="12" t="s">
        <v>57</v>
      </c>
      <c r="F4" s="12">
        <v>1</v>
      </c>
      <c r="G4" s="12">
        <v>1712</v>
      </c>
      <c r="H4" s="13">
        <v>-75.143388889999997</v>
      </c>
      <c r="I4" s="14">
        <v>6.3762499999999998</v>
      </c>
      <c r="J4" s="15">
        <v>24.502549728654731</v>
      </c>
      <c r="K4" s="16">
        <v>24.610376505129612</v>
      </c>
      <c r="L4" s="16">
        <v>24.593764680803481</v>
      </c>
      <c r="M4" s="16">
        <v>24.65803347355072</v>
      </c>
      <c r="N4" s="16">
        <v>24.911020092165909</v>
      </c>
      <c r="O4" s="16">
        <v>24.923646572905842</v>
      </c>
      <c r="P4" s="16">
        <v>25.092836733851229</v>
      </c>
      <c r="Q4" s="16">
        <v>25.29931745331762</v>
      </c>
      <c r="R4" s="16">
        <v>25.014832783608199</v>
      </c>
      <c r="S4" s="16">
        <v>24.453269227468109</v>
      </c>
      <c r="T4" s="16">
        <v>24.189221916314569</v>
      </c>
      <c r="U4" s="16">
        <v>24.257070676894489</v>
      </c>
      <c r="V4" s="17">
        <f t="shared" si="0"/>
        <v>24.708828320388708</v>
      </c>
      <c r="W4" s="18">
        <v>305</v>
      </c>
      <c r="X4" s="19">
        <v>0.84722222222222221</v>
      </c>
    </row>
    <row r="5" spans="1:24" ht="13.9" customHeight="1" x14ac:dyDescent="0.2">
      <c r="A5" s="11">
        <v>26195020</v>
      </c>
      <c r="B5" s="12" t="s">
        <v>567</v>
      </c>
      <c r="C5" s="12" t="s">
        <v>111</v>
      </c>
      <c r="D5" s="12" t="s">
        <v>112</v>
      </c>
      <c r="E5" s="12" t="s">
        <v>57</v>
      </c>
      <c r="F5" s="12">
        <v>1</v>
      </c>
      <c r="G5" s="12">
        <v>1180</v>
      </c>
      <c r="H5" s="13">
        <v>-75.880222220000007</v>
      </c>
      <c r="I5" s="14">
        <v>5.6909999999999998</v>
      </c>
      <c r="J5" s="15">
        <v>29.056365651610371</v>
      </c>
      <c r="K5" s="16">
        <v>29.588052845728129</v>
      </c>
      <c r="L5" s="16">
        <v>29.392017797552839</v>
      </c>
      <c r="M5" s="16">
        <v>28.72931146758733</v>
      </c>
      <c r="N5" s="16">
        <v>28.252454721770619</v>
      </c>
      <c r="O5" s="16">
        <v>28.242104441606351</v>
      </c>
      <c r="P5" s="16">
        <v>28.567947339398941</v>
      </c>
      <c r="Q5" s="16">
        <v>28.763455394883199</v>
      </c>
      <c r="R5" s="16">
        <v>28.49385360653007</v>
      </c>
      <c r="S5" s="16">
        <v>28.035092473118279</v>
      </c>
      <c r="T5" s="16">
        <v>27.799118142648251</v>
      </c>
      <c r="U5" s="16">
        <v>28.12298497788208</v>
      </c>
      <c r="V5" s="17">
        <f t="shared" si="0"/>
        <v>28.586896571693035</v>
      </c>
      <c r="W5" s="18">
        <v>306</v>
      </c>
      <c r="X5" s="19">
        <v>0.85</v>
      </c>
    </row>
    <row r="6" spans="1:24" ht="13.9" customHeight="1" x14ac:dyDescent="0.2">
      <c r="A6" s="11">
        <v>27025030</v>
      </c>
      <c r="B6" s="12" t="s">
        <v>566</v>
      </c>
      <c r="C6" s="12" t="s">
        <v>568</v>
      </c>
      <c r="D6" s="12" t="s">
        <v>568</v>
      </c>
      <c r="E6" s="12" t="s">
        <v>57</v>
      </c>
      <c r="F6" s="12">
        <v>1</v>
      </c>
      <c r="G6" s="12">
        <v>1601</v>
      </c>
      <c r="H6" s="13">
        <v>-75.15052777999999</v>
      </c>
      <c r="I6" s="14">
        <v>7.0719166700000002</v>
      </c>
      <c r="J6" s="15">
        <v>22.912121775517772</v>
      </c>
      <c r="K6" s="16">
        <v>22.888952184469421</v>
      </c>
      <c r="L6" s="16">
        <v>23.1348327241909</v>
      </c>
      <c r="M6" s="16">
        <v>23.431748066875649</v>
      </c>
      <c r="N6" s="16">
        <v>24.065424577572958</v>
      </c>
      <c r="O6" s="16">
        <v>24.325013063309619</v>
      </c>
      <c r="P6" s="16">
        <v>24.647536754664142</v>
      </c>
      <c r="Q6" s="16">
        <v>24.562769294150829</v>
      </c>
      <c r="R6" s="16">
        <v>24.038220203806411</v>
      </c>
      <c r="S6" s="16">
        <v>23.3393673762837</v>
      </c>
      <c r="T6" s="16">
        <v>22.612245530012771</v>
      </c>
      <c r="U6" s="16">
        <v>22.875214376938509</v>
      </c>
      <c r="V6" s="17">
        <f t="shared" si="0"/>
        <v>23.569453827316057</v>
      </c>
      <c r="W6" s="18">
        <v>115</v>
      </c>
      <c r="X6" s="19">
        <v>0.95833333333333337</v>
      </c>
    </row>
    <row r="7" spans="1:24" ht="13.9" customHeight="1" x14ac:dyDescent="0.2">
      <c r="A7" s="11">
        <v>12015020</v>
      </c>
      <c r="B7" s="12" t="s">
        <v>569</v>
      </c>
      <c r="C7" s="12" t="s">
        <v>121</v>
      </c>
      <c r="D7" s="12" t="s">
        <v>122</v>
      </c>
      <c r="E7" s="12" t="s">
        <v>57</v>
      </c>
      <c r="F7" s="12">
        <v>1</v>
      </c>
      <c r="G7" s="12">
        <v>43</v>
      </c>
      <c r="H7" s="13">
        <v>-76.65133333</v>
      </c>
      <c r="I7" s="14">
        <v>7.8259166699999998</v>
      </c>
      <c r="J7" s="15">
        <v>31.221880310372459</v>
      </c>
      <c r="K7" s="16">
        <v>31.424226812715141</v>
      </c>
      <c r="L7" s="16">
        <v>31.606362472344109</v>
      </c>
      <c r="M7" s="16">
        <v>31.62689353530979</v>
      </c>
      <c r="N7" s="16">
        <v>31.719825015856721</v>
      </c>
      <c r="O7" s="16">
        <v>31.721468559348502</v>
      </c>
      <c r="P7" s="16">
        <v>31.60886672633503</v>
      </c>
      <c r="Q7" s="16">
        <v>31.773456872106181</v>
      </c>
      <c r="R7" s="16">
        <v>31.718826815519439</v>
      </c>
      <c r="S7" s="16">
        <v>31.54853288090581</v>
      </c>
      <c r="T7" s="16">
        <v>31.185084609303001</v>
      </c>
      <c r="U7" s="16">
        <v>31.001273392902981</v>
      </c>
      <c r="V7" s="17">
        <f t="shared" si="0"/>
        <v>31.51305816691826</v>
      </c>
      <c r="W7" s="18">
        <v>327</v>
      </c>
      <c r="X7" s="19">
        <v>0.90833333333333333</v>
      </c>
    </row>
    <row r="8" spans="1:24" ht="13.9" customHeight="1" x14ac:dyDescent="0.2">
      <c r="A8" s="11">
        <v>26225040</v>
      </c>
      <c r="B8" s="12" t="s">
        <v>566</v>
      </c>
      <c r="C8" s="20" t="s">
        <v>570</v>
      </c>
      <c r="D8" s="12" t="s">
        <v>571</v>
      </c>
      <c r="E8" s="12" t="s">
        <v>57</v>
      </c>
      <c r="F8" s="12">
        <v>1</v>
      </c>
      <c r="G8" s="12">
        <v>1650</v>
      </c>
      <c r="H8" s="13">
        <v>-75.91297222</v>
      </c>
      <c r="I8" s="14">
        <v>6.7294999999999998</v>
      </c>
      <c r="J8" s="15">
        <v>26.286632266304121</v>
      </c>
      <c r="K8" s="16">
        <v>26.563627399704028</v>
      </c>
      <c r="L8" s="16">
        <v>27.013756231203391</v>
      </c>
      <c r="M8" s="16">
        <v>26.075032910894979</v>
      </c>
      <c r="N8" s="16">
        <v>25.150513121575411</v>
      </c>
      <c r="O8" s="16">
        <v>25.341619047619051</v>
      </c>
      <c r="P8" s="16">
        <v>25.566490915832411</v>
      </c>
      <c r="Q8" s="16">
        <v>25.648657355909862</v>
      </c>
      <c r="R8" s="16">
        <v>25.39419740361809</v>
      </c>
      <c r="S8" s="16">
        <v>24.764256512069391</v>
      </c>
      <c r="T8" s="16">
        <v>24.725833185971119</v>
      </c>
      <c r="U8" s="16">
        <v>25.144510620265901</v>
      </c>
      <c r="V8" s="17">
        <f t="shared" si="0"/>
        <v>25.639593914247314</v>
      </c>
      <c r="W8" s="18">
        <v>109</v>
      </c>
      <c r="X8" s="19">
        <v>0.90833333333333333</v>
      </c>
    </row>
    <row r="9" spans="1:24" ht="13.9" customHeight="1" x14ac:dyDescent="0.2">
      <c r="A9" s="11">
        <v>27015260</v>
      </c>
      <c r="B9" s="12" t="s">
        <v>569</v>
      </c>
      <c r="C9" s="12" t="s">
        <v>114</v>
      </c>
      <c r="D9" s="12" t="s">
        <v>115</v>
      </c>
      <c r="E9" s="12" t="s">
        <v>57</v>
      </c>
      <c r="F9" s="12">
        <v>1</v>
      </c>
      <c r="G9" s="12">
        <v>1923</v>
      </c>
      <c r="H9" s="13">
        <v>-75.624666669999996</v>
      </c>
      <c r="I9" s="14">
        <v>6.0483611100000001</v>
      </c>
      <c r="J9" s="15">
        <v>23.663966572507029</v>
      </c>
      <c r="K9" s="16">
        <v>24.041491785197699</v>
      </c>
      <c r="L9" s="16">
        <v>23.857003019227712</v>
      </c>
      <c r="M9" s="16">
        <v>23.275839202092079</v>
      </c>
      <c r="N9" s="16">
        <v>23.289327000606189</v>
      </c>
      <c r="O9" s="16">
        <v>23.442701301868961</v>
      </c>
      <c r="P9" s="16">
        <v>23.752466703156351</v>
      </c>
      <c r="Q9" s="16">
        <v>23.769828120099859</v>
      </c>
      <c r="R9" s="16">
        <v>23.447134238213408</v>
      </c>
      <c r="S9" s="16">
        <v>22.97584961067853</v>
      </c>
      <c r="T9" s="16">
        <v>22.71186850069471</v>
      </c>
      <c r="U9" s="16">
        <v>23.11648929794686</v>
      </c>
      <c r="V9" s="17">
        <f t="shared" si="0"/>
        <v>23.445330446024119</v>
      </c>
      <c r="W9" s="18">
        <v>328</v>
      </c>
      <c r="X9" s="19">
        <v>0.91111111111111109</v>
      </c>
    </row>
    <row r="10" spans="1:24" ht="13.9" customHeight="1" x14ac:dyDescent="0.2">
      <c r="A10" s="11">
        <v>11115020</v>
      </c>
      <c r="B10" s="12" t="s">
        <v>566</v>
      </c>
      <c r="C10" s="12" t="s">
        <v>572</v>
      </c>
      <c r="D10" s="12" t="s">
        <v>573</v>
      </c>
      <c r="E10" s="12" t="s">
        <v>57</v>
      </c>
      <c r="F10" s="12">
        <v>1</v>
      </c>
      <c r="G10" s="12">
        <v>1294</v>
      </c>
      <c r="H10" s="13">
        <v>-76.029666669999997</v>
      </c>
      <c r="I10" s="14">
        <v>6.7580277799999999</v>
      </c>
      <c r="J10" s="15">
        <v>27.66375132863676</v>
      </c>
      <c r="K10" s="16">
        <v>27.932714075196831</v>
      </c>
      <c r="L10" s="16">
        <v>27.857243343574002</v>
      </c>
      <c r="M10" s="16">
        <v>27.16662564207823</v>
      </c>
      <c r="N10" s="16">
        <v>26.734716389896299</v>
      </c>
      <c r="O10" s="16">
        <v>26.994092927081429</v>
      </c>
      <c r="P10" s="16">
        <v>27.378728241889529</v>
      </c>
      <c r="Q10" s="16">
        <v>27.615385423500001</v>
      </c>
      <c r="R10" s="16">
        <v>27.14516416712279</v>
      </c>
      <c r="S10" s="16">
        <v>26.495067976764311</v>
      </c>
      <c r="T10" s="16">
        <v>26.226658152405282</v>
      </c>
      <c r="U10" s="16">
        <v>26.60445878896779</v>
      </c>
      <c r="V10" s="17">
        <f t="shared" si="0"/>
        <v>27.151217204759433</v>
      </c>
      <c r="W10" s="18">
        <v>304</v>
      </c>
      <c r="X10" s="19">
        <v>0.84444444444444444</v>
      </c>
    </row>
    <row r="11" spans="1:24" ht="13.9" customHeight="1" x14ac:dyDescent="0.2">
      <c r="A11" s="11">
        <v>12015070</v>
      </c>
      <c r="B11" s="12" t="s">
        <v>565</v>
      </c>
      <c r="C11" s="12" t="s">
        <v>56</v>
      </c>
      <c r="D11" s="12" t="s">
        <v>58</v>
      </c>
      <c r="E11" s="12" t="s">
        <v>57</v>
      </c>
      <c r="F11" s="12">
        <v>1</v>
      </c>
      <c r="G11" s="12">
        <v>41</v>
      </c>
      <c r="H11" s="13">
        <v>-76.717888889999998</v>
      </c>
      <c r="I11" s="14">
        <v>7.8163888899999998</v>
      </c>
      <c r="J11" s="15">
        <v>30.98071322633615</v>
      </c>
      <c r="K11" s="16">
        <v>31.061117717003562</v>
      </c>
      <c r="L11" s="16">
        <v>31.120281794586571</v>
      </c>
      <c r="M11" s="16">
        <v>31.401232659532301</v>
      </c>
      <c r="N11" s="16">
        <v>31.70282536151279</v>
      </c>
      <c r="O11" s="16">
        <v>31.768074712643681</v>
      </c>
      <c r="P11" s="16">
        <v>31.73533745607995</v>
      </c>
      <c r="Q11" s="16">
        <v>31.919167946748601</v>
      </c>
      <c r="R11" s="16">
        <v>31.91844417077176</v>
      </c>
      <c r="S11" s="16">
        <v>31.744999041080131</v>
      </c>
      <c r="T11" s="16">
        <v>31.4524058660325</v>
      </c>
      <c r="U11" s="16">
        <v>31.10212547786174</v>
      </c>
      <c r="V11" s="17">
        <f t="shared" si="0"/>
        <v>31.492227119182477</v>
      </c>
      <c r="W11" s="18">
        <v>343</v>
      </c>
      <c r="X11" s="19">
        <v>0.95277777777777772</v>
      </c>
    </row>
    <row r="12" spans="1:24" ht="13.9" customHeight="1" x14ac:dyDescent="0.2">
      <c r="A12" s="11">
        <v>12015060</v>
      </c>
      <c r="B12" s="12" t="s">
        <v>566</v>
      </c>
      <c r="C12" s="12" t="s">
        <v>574</v>
      </c>
      <c r="D12" s="12" t="s">
        <v>58</v>
      </c>
      <c r="E12" s="12" t="s">
        <v>57</v>
      </c>
      <c r="F12" s="12">
        <v>1</v>
      </c>
      <c r="G12" s="12">
        <v>39</v>
      </c>
      <c r="H12" s="13">
        <v>-76.67</v>
      </c>
      <c r="I12" s="14">
        <v>7.77</v>
      </c>
      <c r="J12" s="15">
        <v>30.72558215010142</v>
      </c>
      <c r="K12" s="16">
        <v>30.681459903442661</v>
      </c>
      <c r="L12" s="16">
        <v>30.930430107526892</v>
      </c>
      <c r="M12" s="16">
        <v>31.14534180278282</v>
      </c>
      <c r="N12" s="16">
        <v>31.269965393647269</v>
      </c>
      <c r="O12" s="16">
        <v>31.24165359119382</v>
      </c>
      <c r="P12" s="16">
        <v>31.30352790578598</v>
      </c>
      <c r="Q12" s="16">
        <v>31.44976796830786</v>
      </c>
      <c r="R12" s="16">
        <v>31.359491833030852</v>
      </c>
      <c r="S12" s="16">
        <v>31.14138750658627</v>
      </c>
      <c r="T12" s="16">
        <v>30.874837956961368</v>
      </c>
      <c r="U12" s="16">
        <v>30.65242081965787</v>
      </c>
      <c r="V12" s="17">
        <f t="shared" si="0"/>
        <v>31.064655578252097</v>
      </c>
      <c r="W12" s="18">
        <v>220</v>
      </c>
      <c r="X12" s="19">
        <v>0.91666666666666663</v>
      </c>
    </row>
    <row r="13" spans="1:24" ht="13.9" customHeight="1" x14ac:dyDescent="0.2">
      <c r="A13" s="11">
        <v>11025010</v>
      </c>
      <c r="B13" s="12" t="s">
        <v>566</v>
      </c>
      <c r="C13" s="12" t="s">
        <v>575</v>
      </c>
      <c r="D13" s="12" t="s">
        <v>576</v>
      </c>
      <c r="E13" s="12" t="s">
        <v>57</v>
      </c>
      <c r="F13" s="12">
        <v>1</v>
      </c>
      <c r="G13" s="12">
        <v>2018</v>
      </c>
      <c r="H13" s="13">
        <v>-76.084333329999993</v>
      </c>
      <c r="I13" s="14">
        <v>5.8783055600000003</v>
      </c>
      <c r="J13" s="15">
        <v>21.402730764477148</v>
      </c>
      <c r="K13" s="16">
        <v>21.631235960435191</v>
      </c>
      <c r="L13" s="16">
        <v>21.459518544414429</v>
      </c>
      <c r="M13" s="16">
        <v>21.381084628015671</v>
      </c>
      <c r="N13" s="16">
        <v>21.28821756582909</v>
      </c>
      <c r="O13" s="16">
        <v>21.4425273602515</v>
      </c>
      <c r="P13" s="16">
        <v>21.76705712463259</v>
      </c>
      <c r="Q13" s="16">
        <v>21.901129372772459</v>
      </c>
      <c r="R13" s="16">
        <v>21.363014048531291</v>
      </c>
      <c r="S13" s="16">
        <v>20.864717669903591</v>
      </c>
      <c r="T13" s="16">
        <v>20.63257988411377</v>
      </c>
      <c r="U13" s="16">
        <v>20.877181879673142</v>
      </c>
      <c r="V13" s="17">
        <f t="shared" si="0"/>
        <v>21.334249566920821</v>
      </c>
      <c r="W13" s="18">
        <v>328</v>
      </c>
      <c r="X13" s="19">
        <v>0.91111111111111109</v>
      </c>
    </row>
    <row r="14" spans="1:24" ht="13.9" customHeight="1" x14ac:dyDescent="0.2">
      <c r="A14" s="11">
        <v>26215010</v>
      </c>
      <c r="B14" s="12" t="s">
        <v>566</v>
      </c>
      <c r="C14" s="12" t="s">
        <v>577</v>
      </c>
      <c r="D14" s="12" t="s">
        <v>578</v>
      </c>
      <c r="E14" s="12" t="s">
        <v>57</v>
      </c>
      <c r="F14" s="12">
        <v>1</v>
      </c>
      <c r="G14" s="12">
        <v>2032</v>
      </c>
      <c r="H14" s="13">
        <v>-75.919527779999996</v>
      </c>
      <c r="I14" s="14">
        <v>6.0395555600000002</v>
      </c>
      <c r="J14" s="15">
        <v>23.879533905223141</v>
      </c>
      <c r="K14" s="16">
        <v>24.463595353234439</v>
      </c>
      <c r="L14" s="16">
        <v>24.292854545418869</v>
      </c>
      <c r="M14" s="16">
        <v>23.511128149084719</v>
      </c>
      <c r="N14" s="16">
        <v>23.480914812024722</v>
      </c>
      <c r="O14" s="16">
        <v>23.879879187096641</v>
      </c>
      <c r="P14" s="16">
        <v>24.094778369943</v>
      </c>
      <c r="Q14" s="16">
        <v>24.1187159018545</v>
      </c>
      <c r="R14" s="16">
        <v>23.729805920182571</v>
      </c>
      <c r="S14" s="16">
        <v>23.042857145105639</v>
      </c>
      <c r="T14" s="16">
        <v>22.610664311066628</v>
      </c>
      <c r="U14" s="16">
        <v>23.387843655674232</v>
      </c>
      <c r="V14" s="17">
        <f t="shared" si="0"/>
        <v>23.707714271325756</v>
      </c>
      <c r="W14" s="18">
        <v>314</v>
      </c>
      <c r="X14" s="19">
        <v>0.87222222222222223</v>
      </c>
    </row>
    <row r="15" spans="1:24" ht="13.9" customHeight="1" x14ac:dyDescent="0.2">
      <c r="A15" s="11">
        <v>26175040</v>
      </c>
      <c r="B15" s="12" t="s">
        <v>566</v>
      </c>
      <c r="C15" s="12" t="s">
        <v>109</v>
      </c>
      <c r="D15" s="12" t="s">
        <v>110</v>
      </c>
      <c r="E15" s="12" t="s">
        <v>57</v>
      </c>
      <c r="F15" s="12">
        <v>1</v>
      </c>
      <c r="G15" s="12">
        <v>604</v>
      </c>
      <c r="H15" s="13">
        <v>-75.650972220000014</v>
      </c>
      <c r="I15" s="14">
        <v>5.8002500000000001</v>
      </c>
      <c r="J15" s="15">
        <v>34.251087044590022</v>
      </c>
      <c r="K15" s="16">
        <v>34.871342002650792</v>
      </c>
      <c r="L15" s="16">
        <v>34.668422658172368</v>
      </c>
      <c r="M15" s="16">
        <v>33.357414834249539</v>
      </c>
      <c r="N15" s="16">
        <v>32.718374866106373</v>
      </c>
      <c r="O15" s="16">
        <v>33.129236810166347</v>
      </c>
      <c r="P15" s="16">
        <v>33.669529909436747</v>
      </c>
      <c r="Q15" s="16">
        <v>34.16273657398132</v>
      </c>
      <c r="R15" s="16">
        <v>33.454009491466387</v>
      </c>
      <c r="S15" s="16">
        <v>32.537742899789613</v>
      </c>
      <c r="T15" s="16">
        <v>32.458853767560662</v>
      </c>
      <c r="U15" s="16">
        <v>33.064939117538003</v>
      </c>
      <c r="V15" s="17">
        <f t="shared" si="0"/>
        <v>33.528640831309012</v>
      </c>
      <c r="W15" s="18">
        <v>284</v>
      </c>
      <c r="X15" s="19">
        <v>0.78888888888888886</v>
      </c>
    </row>
    <row r="16" spans="1:24" ht="13.9" customHeight="1" x14ac:dyDescent="0.2">
      <c r="A16" s="11">
        <v>11115040</v>
      </c>
      <c r="B16" s="12" t="s">
        <v>566</v>
      </c>
      <c r="C16" s="12" t="s">
        <v>579</v>
      </c>
      <c r="D16" s="12" t="s">
        <v>580</v>
      </c>
      <c r="E16" s="12" t="s">
        <v>57</v>
      </c>
      <c r="F16" s="12">
        <v>1</v>
      </c>
      <c r="G16" s="12">
        <v>1396</v>
      </c>
      <c r="H16" s="13">
        <v>-76.203333329999992</v>
      </c>
      <c r="I16" s="14">
        <v>6.7779722199999997</v>
      </c>
      <c r="J16" s="15">
        <v>25.846484244591331</v>
      </c>
      <c r="K16" s="16">
        <v>26.205412134693741</v>
      </c>
      <c r="L16" s="16">
        <v>26.270590318853198</v>
      </c>
      <c r="M16" s="16">
        <v>25.864982611258469</v>
      </c>
      <c r="N16" s="16">
        <v>25.583207153829271</v>
      </c>
      <c r="O16" s="16">
        <v>25.594308071239102</v>
      </c>
      <c r="P16" s="16">
        <v>25.687580962974732</v>
      </c>
      <c r="Q16" s="16">
        <v>25.738280444860351</v>
      </c>
      <c r="R16" s="16">
        <v>25.540131470317679</v>
      </c>
      <c r="S16" s="16">
        <v>25.310266324824418</v>
      </c>
      <c r="T16" s="16">
        <v>25.116128269198729</v>
      </c>
      <c r="U16" s="16">
        <v>25.24530153412973</v>
      </c>
      <c r="V16" s="17">
        <f t="shared" si="0"/>
        <v>25.666889461730893</v>
      </c>
      <c r="W16" s="18">
        <v>353</v>
      </c>
      <c r="X16" s="19">
        <v>0.98055555555555551</v>
      </c>
    </row>
    <row r="17" spans="1:24" ht="13.9" customHeight="1" x14ac:dyDescent="0.2">
      <c r="A17" s="11">
        <v>26195030</v>
      </c>
      <c r="B17" s="12" t="s">
        <v>566</v>
      </c>
      <c r="C17" s="12" t="s">
        <v>581</v>
      </c>
      <c r="D17" s="12" t="s">
        <v>582</v>
      </c>
      <c r="E17" s="12" t="s">
        <v>57</v>
      </c>
      <c r="F17" s="12">
        <v>1</v>
      </c>
      <c r="G17" s="12">
        <v>2161</v>
      </c>
      <c r="H17" s="13">
        <v>-75.800555560000006</v>
      </c>
      <c r="I17" s="14">
        <v>5.5877222199999999</v>
      </c>
      <c r="J17" s="15">
        <v>22.15651138301817</v>
      </c>
      <c r="K17" s="16">
        <v>22.433103251792911</v>
      </c>
      <c r="L17" s="16">
        <v>22.402606451612911</v>
      </c>
      <c r="M17" s="16">
        <v>21.999774377920929</v>
      </c>
      <c r="N17" s="16">
        <v>21.697427093515799</v>
      </c>
      <c r="O17" s="16">
        <v>21.810584428024079</v>
      </c>
      <c r="P17" s="16">
        <v>22.05081456967369</v>
      </c>
      <c r="Q17" s="16">
        <v>21.927500926955879</v>
      </c>
      <c r="R17" s="16">
        <v>21.687346743295009</v>
      </c>
      <c r="S17" s="16">
        <v>21.408548127370011</v>
      </c>
      <c r="T17" s="16">
        <v>21.422638453500522</v>
      </c>
      <c r="U17" s="16">
        <v>21.70130477963783</v>
      </c>
      <c r="V17" s="17">
        <f t="shared" si="0"/>
        <v>21.891513382193143</v>
      </c>
      <c r="W17" s="18">
        <v>287</v>
      </c>
      <c r="X17" s="19">
        <v>0.79722222222222228</v>
      </c>
    </row>
    <row r="18" spans="1:24" ht="13.9" customHeight="1" x14ac:dyDescent="0.2">
      <c r="A18" s="11">
        <v>26185020</v>
      </c>
      <c r="B18" s="12" t="s">
        <v>566</v>
      </c>
      <c r="C18" s="12" t="s">
        <v>116</v>
      </c>
      <c r="D18" s="12" t="s">
        <v>583</v>
      </c>
      <c r="E18" s="12" t="s">
        <v>57</v>
      </c>
      <c r="F18" s="12">
        <v>1</v>
      </c>
      <c r="G18" s="12">
        <v>2408</v>
      </c>
      <c r="H18" s="13">
        <v>-75.318638890000003</v>
      </c>
      <c r="I18" s="14">
        <v>5.8863611100000002</v>
      </c>
      <c r="J18" s="15">
        <v>20.097264420784999</v>
      </c>
      <c r="K18" s="16">
        <v>20.24906864740198</v>
      </c>
      <c r="L18" s="16">
        <v>20.409164062362059</v>
      </c>
      <c r="M18" s="16">
        <v>20.578814723590579</v>
      </c>
      <c r="N18" s="16">
        <v>20.805267069230361</v>
      </c>
      <c r="O18" s="16">
        <v>20.546201423097969</v>
      </c>
      <c r="P18" s="16">
        <v>20.412982326041281</v>
      </c>
      <c r="Q18" s="16">
        <v>20.644739340007408</v>
      </c>
      <c r="R18" s="16">
        <v>20.702408866995071</v>
      </c>
      <c r="S18" s="16">
        <v>20.435367869060858</v>
      </c>
      <c r="T18" s="16">
        <v>20.251690749863169</v>
      </c>
      <c r="U18" s="16">
        <v>20.22430266433603</v>
      </c>
      <c r="V18" s="17">
        <f t="shared" si="0"/>
        <v>20.446439346897645</v>
      </c>
      <c r="W18" s="18">
        <v>360</v>
      </c>
      <c r="X18" s="19">
        <v>1</v>
      </c>
    </row>
    <row r="19" spans="1:24" ht="13.9" customHeight="1" x14ac:dyDescent="0.2">
      <c r="A19" s="11">
        <v>27015330</v>
      </c>
      <c r="B19" s="12" t="s">
        <v>565</v>
      </c>
      <c r="C19" s="12" t="s">
        <v>59</v>
      </c>
      <c r="D19" s="12" t="s">
        <v>60</v>
      </c>
      <c r="E19" s="12" t="s">
        <v>57</v>
      </c>
      <c r="F19" s="12">
        <v>1</v>
      </c>
      <c r="G19" s="12">
        <v>1490</v>
      </c>
      <c r="H19" s="13">
        <v>-75.59</v>
      </c>
      <c r="I19" s="14">
        <v>6.22</v>
      </c>
      <c r="J19" s="15">
        <v>27.820752688172039</v>
      </c>
      <c r="K19" s="16">
        <v>28.303300429697579</v>
      </c>
      <c r="L19" s="16">
        <v>28.144804444273969</v>
      </c>
      <c r="M19" s="16">
        <v>27.71959175584621</v>
      </c>
      <c r="N19" s="16">
        <v>27.85002304147465</v>
      </c>
      <c r="O19" s="16">
        <v>28.352130620513499</v>
      </c>
      <c r="P19" s="16">
        <v>28.640804597701148</v>
      </c>
      <c r="Q19" s="16">
        <v>28.699699180747569</v>
      </c>
      <c r="R19" s="16">
        <v>28.140217569786529</v>
      </c>
      <c r="S19" s="16">
        <v>27.292235561863119</v>
      </c>
      <c r="T19" s="16">
        <v>27.07569163694016</v>
      </c>
      <c r="U19" s="16">
        <v>27.343414905450501</v>
      </c>
      <c r="V19" s="17">
        <f t="shared" si="0"/>
        <v>27.948555536038914</v>
      </c>
      <c r="W19" s="18">
        <v>345</v>
      </c>
      <c r="X19" s="19">
        <v>0.95833333333333337</v>
      </c>
    </row>
    <row r="20" spans="1:24" ht="13.9" customHeight="1" x14ac:dyDescent="0.2">
      <c r="A20" s="21">
        <v>23085110</v>
      </c>
      <c r="B20" s="12" t="s">
        <v>566</v>
      </c>
      <c r="C20" s="12" t="s">
        <v>584</v>
      </c>
      <c r="D20" s="12" t="s">
        <v>104</v>
      </c>
      <c r="E20" s="12" t="s">
        <v>57</v>
      </c>
      <c r="F20" s="12">
        <v>1</v>
      </c>
      <c r="G20" s="12">
        <v>2022</v>
      </c>
      <c r="H20" s="13">
        <v>-75.241388889999996</v>
      </c>
      <c r="I20" s="14">
        <v>6.2138888999999997</v>
      </c>
      <c r="J20" s="15">
        <v>22.991507720708679</v>
      </c>
      <c r="K20" s="16">
        <v>23.269269247244502</v>
      </c>
      <c r="L20" s="16">
        <v>23.570196433155282</v>
      </c>
      <c r="M20" s="16">
        <v>23.850479844457681</v>
      </c>
      <c r="N20" s="16">
        <v>24.27180369156228</v>
      </c>
      <c r="O20" s="16">
        <v>24.46998263090677</v>
      </c>
      <c r="P20" s="16">
        <v>24.63366101619717</v>
      </c>
      <c r="Q20" s="16">
        <v>24.65905872628246</v>
      </c>
      <c r="R20" s="16">
        <v>24.23233678727139</v>
      </c>
      <c r="S20" s="16">
        <v>23.4139779147994</v>
      </c>
      <c r="T20" s="16">
        <v>22.87773135116116</v>
      </c>
      <c r="U20" s="16">
        <v>23.032023510347571</v>
      </c>
      <c r="V20" s="17">
        <f t="shared" si="0"/>
        <v>23.772669072841197</v>
      </c>
      <c r="W20" s="18">
        <v>325</v>
      </c>
      <c r="X20" s="19">
        <v>0.90277777777777779</v>
      </c>
    </row>
    <row r="21" spans="1:24" ht="13.9" customHeight="1" x14ac:dyDescent="0.2">
      <c r="A21" s="11">
        <v>23095010</v>
      </c>
      <c r="B21" s="12" t="s">
        <v>585</v>
      </c>
      <c r="C21" s="12" t="s">
        <v>586</v>
      </c>
      <c r="D21" s="12" t="s">
        <v>587</v>
      </c>
      <c r="E21" s="12" t="s">
        <v>57</v>
      </c>
      <c r="F21" s="12">
        <v>8</v>
      </c>
      <c r="G21" s="12">
        <v>150</v>
      </c>
      <c r="H21" s="13">
        <v>-74.412222220000004</v>
      </c>
      <c r="I21" s="14">
        <v>6.4649999999999999</v>
      </c>
      <c r="J21" s="15">
        <v>33.305675647839173</v>
      </c>
      <c r="K21" s="16">
        <v>33.585062944718118</v>
      </c>
      <c r="L21" s="16">
        <v>32.917124594640732</v>
      </c>
      <c r="M21" s="16">
        <v>32.518106162842997</v>
      </c>
      <c r="N21" s="16">
        <v>32.434038042138397</v>
      </c>
      <c r="O21" s="16">
        <v>32.470786150134813</v>
      </c>
      <c r="P21" s="16">
        <v>32.965987044428452</v>
      </c>
      <c r="Q21" s="16">
        <v>32.997881362193027</v>
      </c>
      <c r="R21" s="16">
        <v>32.24468239564429</v>
      </c>
      <c r="S21" s="16">
        <v>31.884995097433361</v>
      </c>
      <c r="T21" s="16">
        <v>31.94859833971903</v>
      </c>
      <c r="U21" s="16">
        <v>32.414064886911383</v>
      </c>
      <c r="V21" s="17">
        <f t="shared" si="0"/>
        <v>32.640583555720319</v>
      </c>
      <c r="W21" s="18">
        <v>230</v>
      </c>
      <c r="X21" s="19">
        <v>0.95833333333333337</v>
      </c>
    </row>
    <row r="22" spans="1:24" ht="13.9" customHeight="1" x14ac:dyDescent="0.2">
      <c r="A22" s="11">
        <v>23175020</v>
      </c>
      <c r="B22" s="12" t="s">
        <v>566</v>
      </c>
      <c r="C22" s="12" t="s">
        <v>588</v>
      </c>
      <c r="D22" s="12" t="s">
        <v>589</v>
      </c>
      <c r="E22" s="12" t="s">
        <v>57</v>
      </c>
      <c r="F22" s="12">
        <v>1</v>
      </c>
      <c r="G22" s="12">
        <v>643</v>
      </c>
      <c r="H22" s="13">
        <v>-74.716305560000009</v>
      </c>
      <c r="I22" s="14">
        <v>7.0117500000000001</v>
      </c>
      <c r="J22" s="15">
        <v>29.42192353643966</v>
      </c>
      <c r="K22" s="16">
        <v>29.858772121875571</v>
      </c>
      <c r="L22" s="16">
        <v>29.747376344086021</v>
      </c>
      <c r="M22" s="16">
        <v>29.698914614121509</v>
      </c>
      <c r="N22" s="16">
        <v>29.80290322580645</v>
      </c>
      <c r="O22" s="16">
        <v>30.317954022988509</v>
      </c>
      <c r="P22" s="16">
        <v>30.573935483870962</v>
      </c>
      <c r="Q22" s="16">
        <v>30.544215053763441</v>
      </c>
      <c r="R22" s="16">
        <v>29.955333333333328</v>
      </c>
      <c r="S22" s="16">
        <v>29.242321097515759</v>
      </c>
      <c r="T22" s="16">
        <v>28.85728571428572</v>
      </c>
      <c r="U22" s="16">
        <v>29.246301075268811</v>
      </c>
      <c r="V22" s="17">
        <f t="shared" si="0"/>
        <v>29.772269635279642</v>
      </c>
      <c r="W22" s="18">
        <v>119</v>
      </c>
      <c r="X22" s="19">
        <v>0.9916666666666667</v>
      </c>
    </row>
    <row r="23" spans="1:24" ht="13.9" customHeight="1" x14ac:dyDescent="0.2">
      <c r="A23" s="11">
        <v>23085270</v>
      </c>
      <c r="B23" s="12" t="s">
        <v>565</v>
      </c>
      <c r="C23" s="12" t="s">
        <v>61</v>
      </c>
      <c r="D23" s="12" t="s">
        <v>590</v>
      </c>
      <c r="E23" s="12" t="s">
        <v>57</v>
      </c>
      <c r="F23" s="12">
        <v>1</v>
      </c>
      <c r="G23" s="12">
        <v>2157</v>
      </c>
      <c r="H23" s="13">
        <v>-75.430000000000007</v>
      </c>
      <c r="I23" s="14">
        <v>6.17</v>
      </c>
      <c r="J23" s="15">
        <v>21.89545161290323</v>
      </c>
      <c r="K23" s="16">
        <v>22.25713175819498</v>
      </c>
      <c r="L23" s="16">
        <v>22.306559139784941</v>
      </c>
      <c r="M23" s="16">
        <v>22.29831417624521</v>
      </c>
      <c r="N23" s="16">
        <v>22.54994982078853</v>
      </c>
      <c r="O23" s="16">
        <v>22.640735632183901</v>
      </c>
      <c r="P23" s="16">
        <v>22.609503151649971</v>
      </c>
      <c r="Q23" s="16">
        <v>22.70234743584826</v>
      </c>
      <c r="R23" s="16">
        <v>22.564435196194999</v>
      </c>
      <c r="S23" s="16">
        <v>21.943225806451611</v>
      </c>
      <c r="T23" s="16">
        <v>21.612701149425291</v>
      </c>
      <c r="U23" s="16">
        <v>21.71647670250896</v>
      </c>
      <c r="V23" s="17">
        <f t="shared" si="0"/>
        <v>22.258069298514986</v>
      </c>
      <c r="W23" s="18">
        <v>355</v>
      </c>
      <c r="X23" s="19">
        <v>0.98611111111111116</v>
      </c>
    </row>
    <row r="24" spans="1:24" ht="13.9" customHeight="1" x14ac:dyDescent="0.2">
      <c r="A24" s="11">
        <v>23085260</v>
      </c>
      <c r="B24" s="12" t="s">
        <v>569</v>
      </c>
      <c r="C24" s="12" t="s">
        <v>591</v>
      </c>
      <c r="D24" s="12" t="s">
        <v>590</v>
      </c>
      <c r="E24" s="12" t="s">
        <v>57</v>
      </c>
      <c r="F24" s="12">
        <v>1</v>
      </c>
      <c r="G24" s="12">
        <v>2125</v>
      </c>
      <c r="H24" s="13">
        <v>-75.414555560000011</v>
      </c>
      <c r="I24" s="14">
        <v>6.1319166699999998</v>
      </c>
      <c r="J24" s="15">
        <v>22.78807971201309</v>
      </c>
      <c r="K24" s="16">
        <v>22.841805402930401</v>
      </c>
      <c r="L24" s="16">
        <v>23.03766630403338</v>
      </c>
      <c r="M24" s="16">
        <v>22.860842809364549</v>
      </c>
      <c r="N24" s="16">
        <v>23.170234812976751</v>
      </c>
      <c r="O24" s="16">
        <v>22.856975986975989</v>
      </c>
      <c r="P24" s="16">
        <v>23.185263172076969</v>
      </c>
      <c r="Q24" s="16">
        <v>23.27427641348887</v>
      </c>
      <c r="R24" s="16">
        <v>22.978024170210379</v>
      </c>
      <c r="S24" s="16">
        <v>22.779238608176321</v>
      </c>
      <c r="T24" s="16">
        <v>22.391665751672949</v>
      </c>
      <c r="U24" s="16">
        <v>22.508898421003959</v>
      </c>
      <c r="V24" s="17">
        <f t="shared" si="0"/>
        <v>22.889414297076968</v>
      </c>
      <c r="W24" s="18">
        <v>111</v>
      </c>
      <c r="X24" s="19">
        <v>0.92500000000000004</v>
      </c>
    </row>
    <row r="25" spans="1:24" ht="13.9" customHeight="1" x14ac:dyDescent="0.2">
      <c r="A25" s="11">
        <v>23085220</v>
      </c>
      <c r="B25" s="12" t="s">
        <v>585</v>
      </c>
      <c r="C25" s="12" t="s">
        <v>592</v>
      </c>
      <c r="D25" s="12" t="s">
        <v>593</v>
      </c>
      <c r="E25" s="12" t="s">
        <v>57</v>
      </c>
      <c r="F25" s="12">
        <v>1</v>
      </c>
      <c r="G25" s="12">
        <v>1113</v>
      </c>
      <c r="H25" s="13">
        <v>-75.038916669999992</v>
      </c>
      <c r="I25" s="14">
        <v>6.1576666700000002</v>
      </c>
      <c r="J25" s="15">
        <v>27.001829336714849</v>
      </c>
      <c r="K25" s="16">
        <v>27.32564165800698</v>
      </c>
      <c r="L25" s="16">
        <v>27.539041197233161</v>
      </c>
      <c r="M25" s="16">
        <v>27.77257781543701</v>
      </c>
      <c r="N25" s="16">
        <v>28.22803630209555</v>
      </c>
      <c r="O25" s="16">
        <v>28.814021448720961</v>
      </c>
      <c r="P25" s="16">
        <v>29.17336059489902</v>
      </c>
      <c r="Q25" s="16">
        <v>29.148534291482012</v>
      </c>
      <c r="R25" s="16">
        <v>28.618053086263821</v>
      </c>
      <c r="S25" s="16">
        <v>27.515580740686421</v>
      </c>
      <c r="T25" s="16">
        <v>26.570624510771381</v>
      </c>
      <c r="U25" s="16">
        <v>26.650017193037261</v>
      </c>
      <c r="V25" s="17">
        <f t="shared" si="0"/>
        <v>27.863109847945704</v>
      </c>
      <c r="W25" s="18">
        <v>311</v>
      </c>
      <c r="X25" s="19">
        <v>0.86388888888888893</v>
      </c>
    </row>
    <row r="26" spans="1:24" ht="13.9" customHeight="1" x14ac:dyDescent="0.2">
      <c r="A26" s="11">
        <v>23085140</v>
      </c>
      <c r="B26" s="12" t="s">
        <v>566</v>
      </c>
      <c r="C26" s="12" t="s">
        <v>118</v>
      </c>
      <c r="D26" s="12" t="s">
        <v>594</v>
      </c>
      <c r="E26" s="12" t="s">
        <v>57</v>
      </c>
      <c r="F26" s="12">
        <v>1</v>
      </c>
      <c r="G26" s="12">
        <v>1325</v>
      </c>
      <c r="H26" s="13">
        <v>-75.100694439999998</v>
      </c>
      <c r="I26" s="14">
        <v>5.96380556</v>
      </c>
      <c r="J26" s="15">
        <v>25.612187652805659</v>
      </c>
      <c r="K26" s="16">
        <v>25.67410539439275</v>
      </c>
      <c r="L26" s="16">
        <v>25.470837732160309</v>
      </c>
      <c r="M26" s="16">
        <v>25.57624653190646</v>
      </c>
      <c r="N26" s="16">
        <v>25.740192678966419</v>
      </c>
      <c r="O26" s="16">
        <v>26.07747044334976</v>
      </c>
      <c r="P26" s="16">
        <v>26.309139784946229</v>
      </c>
      <c r="Q26" s="16">
        <v>26.36958024880775</v>
      </c>
      <c r="R26" s="16">
        <v>25.96535467980295</v>
      </c>
      <c r="S26" s="16">
        <v>25.516658156328901</v>
      </c>
      <c r="T26" s="16">
        <v>25.115064580462921</v>
      </c>
      <c r="U26" s="16">
        <v>25.574810758392509</v>
      </c>
      <c r="V26" s="17">
        <f t="shared" si="0"/>
        <v>25.750137386860217</v>
      </c>
      <c r="W26" s="18">
        <v>350</v>
      </c>
      <c r="X26" s="19">
        <v>0.97222222222222221</v>
      </c>
    </row>
    <row r="27" spans="1:24" ht="13.9" customHeight="1" x14ac:dyDescent="0.2">
      <c r="A27" s="11">
        <v>23085080</v>
      </c>
      <c r="B27" s="12" t="s">
        <v>585</v>
      </c>
      <c r="C27" s="12" t="s">
        <v>595</v>
      </c>
      <c r="D27" s="12" t="s">
        <v>106</v>
      </c>
      <c r="E27" s="12" t="s">
        <v>57</v>
      </c>
      <c r="F27" s="12">
        <v>1</v>
      </c>
      <c r="G27" s="12">
        <v>859</v>
      </c>
      <c r="H27" s="13">
        <v>-74.836694440000002</v>
      </c>
      <c r="I27" s="14">
        <v>6.4835833300000001</v>
      </c>
      <c r="J27" s="15">
        <v>28.135943958896132</v>
      </c>
      <c r="K27" s="16">
        <v>28.455712987523341</v>
      </c>
      <c r="L27" s="16">
        <v>28.263575268817199</v>
      </c>
      <c r="M27" s="16">
        <v>28.22586670034946</v>
      </c>
      <c r="N27" s="16">
        <v>27.812297094451711</v>
      </c>
      <c r="O27" s="16">
        <v>27.879805044888169</v>
      </c>
      <c r="P27" s="16">
        <v>28.179079718205411</v>
      </c>
      <c r="Q27" s="16">
        <v>28.485769785358219</v>
      </c>
      <c r="R27" s="16">
        <v>28.04537448559671</v>
      </c>
      <c r="S27" s="16">
        <v>27.452728279918489</v>
      </c>
      <c r="T27" s="16">
        <v>27.163501331873739</v>
      </c>
      <c r="U27" s="16">
        <v>27.547784946236561</v>
      </c>
      <c r="V27" s="17">
        <f t="shared" si="0"/>
        <v>27.970619966842932</v>
      </c>
      <c r="W27" s="18">
        <v>112</v>
      </c>
      <c r="X27" s="19">
        <v>0.93333333333333335</v>
      </c>
    </row>
    <row r="28" spans="1:24" ht="13.9" customHeight="1" x14ac:dyDescent="0.2">
      <c r="A28" s="11">
        <v>23085160</v>
      </c>
      <c r="B28" s="12" t="s">
        <v>566</v>
      </c>
      <c r="C28" s="12" t="s">
        <v>596</v>
      </c>
      <c r="D28" s="12" t="s">
        <v>597</v>
      </c>
      <c r="E28" s="12" t="s">
        <v>57</v>
      </c>
      <c r="F28" s="12">
        <v>1</v>
      </c>
      <c r="G28" s="12">
        <v>1965</v>
      </c>
      <c r="H28" s="13">
        <v>-75.253555560000009</v>
      </c>
      <c r="I28" s="14">
        <v>6.3119444400000004</v>
      </c>
      <c r="J28" s="15">
        <v>22.920430107526879</v>
      </c>
      <c r="K28" s="16">
        <v>22.869282977558839</v>
      </c>
      <c r="L28" s="16">
        <v>23.078412462089879</v>
      </c>
      <c r="M28" s="16">
        <v>23.182731070972451</v>
      </c>
      <c r="N28" s="16">
        <v>23.336933877147452</v>
      </c>
      <c r="O28" s="16">
        <v>23.47647126436782</v>
      </c>
      <c r="P28" s="16">
        <v>23.491140378198001</v>
      </c>
      <c r="Q28" s="16">
        <v>23.7633199851687</v>
      </c>
      <c r="R28" s="16">
        <v>23.663602627257809</v>
      </c>
      <c r="S28" s="16">
        <v>22.97195698924731</v>
      </c>
      <c r="T28" s="16">
        <v>22.646270114942531</v>
      </c>
      <c r="U28" s="16">
        <v>22.870086021505379</v>
      </c>
      <c r="V28" s="17">
        <f t="shared" si="0"/>
        <v>23.189219822998584</v>
      </c>
      <c r="W28" s="18">
        <v>120</v>
      </c>
      <c r="X28" s="19">
        <v>1</v>
      </c>
    </row>
    <row r="29" spans="1:24" ht="13.9" customHeight="1" x14ac:dyDescent="0.2">
      <c r="A29" s="11">
        <v>26225030</v>
      </c>
      <c r="B29" s="12" t="s">
        <v>569</v>
      </c>
      <c r="C29" s="12" t="s">
        <v>598</v>
      </c>
      <c r="D29" s="12" t="s">
        <v>599</v>
      </c>
      <c r="E29" s="12" t="s">
        <v>57</v>
      </c>
      <c r="F29" s="12">
        <v>1</v>
      </c>
      <c r="G29" s="12">
        <v>534</v>
      </c>
      <c r="H29" s="13">
        <v>-75.827333329999988</v>
      </c>
      <c r="I29" s="14">
        <v>6.53391667</v>
      </c>
      <c r="J29" s="15">
        <v>35.507114645300369</v>
      </c>
      <c r="K29" s="16">
        <v>36.286298032583218</v>
      </c>
      <c r="L29" s="16">
        <v>35.932971495739771</v>
      </c>
      <c r="M29" s="16">
        <v>34.768564089699147</v>
      </c>
      <c r="N29" s="16">
        <v>33.495392719129534</v>
      </c>
      <c r="O29" s="16">
        <v>33.37038354075505</v>
      </c>
      <c r="P29" s="16">
        <v>34.131537979067417</v>
      </c>
      <c r="Q29" s="16">
        <v>34.64379249505717</v>
      </c>
      <c r="R29" s="16">
        <v>33.981847797546749</v>
      </c>
      <c r="S29" s="16">
        <v>32.99459369811882</v>
      </c>
      <c r="T29" s="16">
        <v>32.904405128664443</v>
      </c>
      <c r="U29" s="16">
        <v>33.622255147069183</v>
      </c>
      <c r="V29" s="17">
        <f t="shared" si="0"/>
        <v>34.303263064060907</v>
      </c>
      <c r="W29" s="18">
        <v>296</v>
      </c>
      <c r="X29" s="19">
        <v>0.82222222222222219</v>
      </c>
    </row>
    <row r="30" spans="1:24" ht="13.9" customHeight="1" x14ac:dyDescent="0.2">
      <c r="A30" s="11">
        <v>27015110</v>
      </c>
      <c r="B30" s="12" t="s">
        <v>566</v>
      </c>
      <c r="C30" s="12" t="s">
        <v>600</v>
      </c>
      <c r="D30" s="12" t="s">
        <v>601</v>
      </c>
      <c r="E30" s="12" t="s">
        <v>57</v>
      </c>
      <c r="F30" s="12">
        <v>1</v>
      </c>
      <c r="G30" s="12">
        <v>2652</v>
      </c>
      <c r="H30" s="13">
        <v>-75.555719170000003</v>
      </c>
      <c r="I30" s="14">
        <v>6.7800638900000001</v>
      </c>
      <c r="J30" s="15">
        <v>18.518532574320059</v>
      </c>
      <c r="K30" s="16">
        <v>18.7000518863602</v>
      </c>
      <c r="L30" s="16">
        <v>18.60905193618666</v>
      </c>
      <c r="M30" s="16">
        <v>18.396596155703659</v>
      </c>
      <c r="N30" s="16">
        <v>18.573472485768502</v>
      </c>
      <c r="O30" s="16">
        <v>18.435436051815369</v>
      </c>
      <c r="P30" s="16">
        <v>18.344579582351962</v>
      </c>
      <c r="Q30" s="16">
        <v>18.39329790301981</v>
      </c>
      <c r="R30" s="16">
        <v>18.309040857722412</v>
      </c>
      <c r="S30" s="16">
        <v>18.095596819372911</v>
      </c>
      <c r="T30" s="16">
        <v>18.056706268714379</v>
      </c>
      <c r="U30" s="16">
        <v>18.129550917141049</v>
      </c>
      <c r="V30" s="17">
        <f t="shared" si="0"/>
        <v>18.380159453206414</v>
      </c>
      <c r="W30" s="18">
        <v>208</v>
      </c>
      <c r="X30" s="19">
        <v>0.8666666666666667</v>
      </c>
    </row>
    <row r="31" spans="1:24" ht="13.9" customHeight="1" x14ac:dyDescent="0.2">
      <c r="A31" s="11">
        <v>27015190</v>
      </c>
      <c r="B31" s="12" t="s">
        <v>566</v>
      </c>
      <c r="C31" s="12" t="s">
        <v>602</v>
      </c>
      <c r="D31" s="12" t="s">
        <v>603</v>
      </c>
      <c r="E31" s="12" t="s">
        <v>57</v>
      </c>
      <c r="F31" s="12">
        <v>1</v>
      </c>
      <c r="G31" s="12">
        <v>1440</v>
      </c>
      <c r="H31" s="13">
        <v>-75.146749999999997</v>
      </c>
      <c r="I31" s="14">
        <v>6.54038889</v>
      </c>
      <c r="J31" s="15">
        <v>27.094191279225271</v>
      </c>
      <c r="K31" s="16">
        <v>27.589700714497649</v>
      </c>
      <c r="L31" s="16">
        <v>27.376801511771848</v>
      </c>
      <c r="M31" s="16">
        <v>27.05678250848278</v>
      </c>
      <c r="N31" s="16">
        <v>27.03174003029363</v>
      </c>
      <c r="O31" s="16">
        <v>27.549007480386791</v>
      </c>
      <c r="P31" s="16">
        <v>28.04967305236271</v>
      </c>
      <c r="Q31" s="16">
        <v>28.207826764207919</v>
      </c>
      <c r="R31" s="16">
        <v>27.5848056923919</v>
      </c>
      <c r="S31" s="16">
        <v>26.652958604473671</v>
      </c>
      <c r="T31" s="16">
        <v>26.358314950949438</v>
      </c>
      <c r="U31" s="16">
        <v>26.53249052541517</v>
      </c>
      <c r="V31" s="17">
        <f t="shared" si="0"/>
        <v>27.257024426204897</v>
      </c>
      <c r="W31" s="18">
        <v>319</v>
      </c>
      <c r="X31" s="19">
        <v>0.88611111111111107</v>
      </c>
    </row>
    <row r="32" spans="1:24" ht="13.9" customHeight="1" x14ac:dyDescent="0.2">
      <c r="A32" s="11">
        <v>23070020</v>
      </c>
      <c r="B32" s="12" t="s">
        <v>604</v>
      </c>
      <c r="C32" s="12" t="s">
        <v>605</v>
      </c>
      <c r="D32" s="12" t="s">
        <v>606</v>
      </c>
      <c r="E32" s="12" t="s">
        <v>57</v>
      </c>
      <c r="F32" s="12">
        <v>1</v>
      </c>
      <c r="G32" s="12">
        <v>449</v>
      </c>
      <c r="H32" s="13">
        <v>-74.848361109999999</v>
      </c>
      <c r="I32" s="14">
        <v>5.8555277800000001</v>
      </c>
      <c r="J32" s="15">
        <v>31.32921861311349</v>
      </c>
      <c r="K32" s="16">
        <v>31.67562853493888</v>
      </c>
      <c r="L32" s="16">
        <v>31.144814022544839</v>
      </c>
      <c r="M32" s="16">
        <v>31.13333043002309</v>
      </c>
      <c r="N32" s="16">
        <v>31.292841135653369</v>
      </c>
      <c r="O32" s="16">
        <v>31.196186436940259</v>
      </c>
      <c r="P32" s="16">
        <v>31.947933601437491</v>
      </c>
      <c r="Q32" s="16">
        <v>32.644315259165083</v>
      </c>
      <c r="R32" s="16">
        <v>31.396468028012851</v>
      </c>
      <c r="S32" s="16">
        <v>30.691338784150801</v>
      </c>
      <c r="T32" s="16">
        <v>30.476075892212631</v>
      </c>
      <c r="U32" s="16">
        <v>30.617716150038731</v>
      </c>
      <c r="V32" s="17">
        <f t="shared" si="0"/>
        <v>31.295488907352624</v>
      </c>
      <c r="W32" s="18">
        <v>118</v>
      </c>
      <c r="X32" s="19">
        <v>0.98333333333333328</v>
      </c>
    </row>
    <row r="33" spans="1:24" ht="13.9" customHeight="1" x14ac:dyDescent="0.2">
      <c r="A33" s="11">
        <v>26175030</v>
      </c>
      <c r="B33" s="12" t="s">
        <v>585</v>
      </c>
      <c r="C33" s="12" t="s">
        <v>607</v>
      </c>
      <c r="D33" s="12" t="s">
        <v>108</v>
      </c>
      <c r="E33" s="12" t="s">
        <v>57</v>
      </c>
      <c r="F33" s="12">
        <v>1</v>
      </c>
      <c r="G33" s="12">
        <v>1153</v>
      </c>
      <c r="H33" s="13">
        <v>-75.690916669999993</v>
      </c>
      <c r="I33" s="14">
        <v>5.7173333299999998</v>
      </c>
      <c r="J33" s="15">
        <v>28.229020049712311</v>
      </c>
      <c r="K33" s="16">
        <v>29.033177090668168</v>
      </c>
      <c r="L33" s="16">
        <v>28.871924332935091</v>
      </c>
      <c r="M33" s="16">
        <v>27.776084026952049</v>
      </c>
      <c r="N33" s="16">
        <v>27.162932376361741</v>
      </c>
      <c r="O33" s="16">
        <v>27.387587909748831</v>
      </c>
      <c r="P33" s="16">
        <v>27.956696876600098</v>
      </c>
      <c r="Q33" s="16">
        <v>28.497203366058908</v>
      </c>
      <c r="R33" s="16">
        <v>27.843180502341419</v>
      </c>
      <c r="S33" s="16">
        <v>26.74952255592634</v>
      </c>
      <c r="T33" s="16">
        <v>26.566445904032111</v>
      </c>
      <c r="U33" s="16">
        <v>26.985438445563481</v>
      </c>
      <c r="V33" s="17">
        <f t="shared" si="0"/>
        <v>27.754934453075041</v>
      </c>
      <c r="W33" s="18">
        <v>356</v>
      </c>
      <c r="X33" s="19">
        <v>0.98888888888888893</v>
      </c>
    </row>
    <row r="34" spans="1:24" ht="13.9" customHeight="1" x14ac:dyDescent="0.2">
      <c r="A34" s="11">
        <v>26235030</v>
      </c>
      <c r="B34" s="22" t="s">
        <v>566</v>
      </c>
      <c r="C34" s="22" t="s">
        <v>608</v>
      </c>
      <c r="D34" s="22" t="s">
        <v>415</v>
      </c>
      <c r="E34" s="22" t="s">
        <v>57</v>
      </c>
      <c r="F34" s="22">
        <v>1</v>
      </c>
      <c r="G34" s="22">
        <v>569</v>
      </c>
      <c r="H34" s="23">
        <v>-75.66594443999999</v>
      </c>
      <c r="I34" s="24">
        <v>7.03583333</v>
      </c>
      <c r="J34" s="25">
        <v>32.091630914097372</v>
      </c>
      <c r="K34" s="26">
        <v>32.029861325363584</v>
      </c>
      <c r="L34" s="26">
        <v>31.842785245721551</v>
      </c>
      <c r="M34" s="26">
        <v>31.613245778152979</v>
      </c>
      <c r="N34" s="26">
        <v>31.46145227635434</v>
      </c>
      <c r="O34" s="26">
        <v>31.38681223925197</v>
      </c>
      <c r="P34" s="26">
        <v>31.366863336476921</v>
      </c>
      <c r="Q34" s="26">
        <v>31.355998996827751</v>
      </c>
      <c r="R34" s="26">
        <v>31.2858080005856</v>
      </c>
      <c r="S34" s="26">
        <v>31.34524584163897</v>
      </c>
      <c r="T34" s="26">
        <v>31.492749346264091</v>
      </c>
      <c r="U34" s="26">
        <v>31.715499625822211</v>
      </c>
      <c r="V34" s="27">
        <f t="shared" si="0"/>
        <v>31.582329410546446</v>
      </c>
      <c r="W34" s="28">
        <v>120</v>
      </c>
      <c r="X34" s="29">
        <v>1</v>
      </c>
    </row>
    <row r="35" spans="1:24" ht="13.9" customHeight="1" x14ac:dyDescent="0.2">
      <c r="A35" s="11">
        <v>11075010</v>
      </c>
      <c r="B35" s="22" t="s">
        <v>566</v>
      </c>
      <c r="C35" s="22" t="s">
        <v>609</v>
      </c>
      <c r="D35" s="22" t="s">
        <v>123</v>
      </c>
      <c r="E35" s="22" t="s">
        <v>57</v>
      </c>
      <c r="F35" s="22">
        <v>1</v>
      </c>
      <c r="G35" s="22">
        <v>1850</v>
      </c>
      <c r="H35" s="23">
        <v>-76.158055560000008</v>
      </c>
      <c r="I35" s="24">
        <v>6.3563888899999998</v>
      </c>
      <c r="J35" s="25">
        <v>21.68246149374886</v>
      </c>
      <c r="K35" s="26">
        <v>21.76765247252747</v>
      </c>
      <c r="L35" s="26">
        <v>21.715058633894841</v>
      </c>
      <c r="M35" s="26">
        <v>21.562605616605619</v>
      </c>
      <c r="N35" s="26">
        <v>21.88997654110733</v>
      </c>
      <c r="O35" s="26">
        <v>21.480610854662579</v>
      </c>
      <c r="P35" s="26">
        <v>21.660379742384059</v>
      </c>
      <c r="Q35" s="26">
        <v>21.94005733342798</v>
      </c>
      <c r="R35" s="26">
        <v>21.247780777651471</v>
      </c>
      <c r="S35" s="26">
        <v>21.30755254677856</v>
      </c>
      <c r="T35" s="26">
        <v>20.966869768162869</v>
      </c>
      <c r="U35" s="26">
        <v>21.147426961122619</v>
      </c>
      <c r="V35" s="27">
        <f t="shared" si="0"/>
        <v>21.530702728506188</v>
      </c>
      <c r="W35" s="28">
        <v>101</v>
      </c>
      <c r="X35" s="29">
        <v>0.84</v>
      </c>
    </row>
    <row r="36" spans="1:24" ht="13.9" customHeight="1" x14ac:dyDescent="0.2">
      <c r="A36" s="11">
        <v>11075020</v>
      </c>
      <c r="B36" s="22" t="s">
        <v>566</v>
      </c>
      <c r="C36" s="22" t="s">
        <v>123</v>
      </c>
      <c r="D36" s="22" t="s">
        <v>123</v>
      </c>
      <c r="E36" s="22" t="s">
        <v>57</v>
      </c>
      <c r="F36" s="22">
        <v>1</v>
      </c>
      <c r="G36" s="22">
        <v>1833</v>
      </c>
      <c r="H36" s="23">
        <v>-76.143305560000002</v>
      </c>
      <c r="I36" s="24">
        <v>6.2983055600000002</v>
      </c>
      <c r="J36" s="25">
        <v>22.734145758661889</v>
      </c>
      <c r="K36" s="26">
        <v>23.083261986863711</v>
      </c>
      <c r="L36" s="26">
        <v>22.97631617977089</v>
      </c>
      <c r="M36" s="26">
        <v>22.735929392446629</v>
      </c>
      <c r="N36" s="26">
        <v>22.631770882991681</v>
      </c>
      <c r="O36" s="26">
        <v>22.726123198321471</v>
      </c>
      <c r="P36" s="26">
        <v>22.96179749103943</v>
      </c>
      <c r="Q36" s="26">
        <v>23.004822024471629</v>
      </c>
      <c r="R36" s="26">
        <v>22.451263483642791</v>
      </c>
      <c r="S36" s="26">
        <v>21.968111314158591</v>
      </c>
      <c r="T36" s="26">
        <v>21.630161120233531</v>
      </c>
      <c r="U36" s="26">
        <v>21.878164256581389</v>
      </c>
      <c r="V36" s="27">
        <f t="shared" si="0"/>
        <v>22.565155590765301</v>
      </c>
      <c r="W36" s="28">
        <v>238</v>
      </c>
      <c r="X36" s="29">
        <v>0.9916666666666667</v>
      </c>
    </row>
    <row r="37" spans="1:24" ht="13.9" customHeight="1" x14ac:dyDescent="0.2">
      <c r="A37" s="11">
        <v>26255020</v>
      </c>
      <c r="B37" s="22" t="s">
        <v>566</v>
      </c>
      <c r="C37" s="22" t="s">
        <v>494</v>
      </c>
      <c r="D37" s="22" t="s">
        <v>610</v>
      </c>
      <c r="E37" s="22" t="s">
        <v>57</v>
      </c>
      <c r="F37" s="22">
        <v>1</v>
      </c>
      <c r="G37" s="22">
        <v>1131</v>
      </c>
      <c r="H37" s="23">
        <v>-75.442274999999995</v>
      </c>
      <c r="I37" s="24">
        <v>7.1572222200000004</v>
      </c>
      <c r="J37" s="25">
        <v>25.104110648037391</v>
      </c>
      <c r="K37" s="26">
        <v>25.45536875840817</v>
      </c>
      <c r="L37" s="26">
        <v>25.652300803692441</v>
      </c>
      <c r="M37" s="26">
        <v>25.87612167922801</v>
      </c>
      <c r="N37" s="26">
        <v>26.05268344113961</v>
      </c>
      <c r="O37" s="26">
        <v>25.952390366358159</v>
      </c>
      <c r="P37" s="26">
        <v>26.151090865363901</v>
      </c>
      <c r="Q37" s="26">
        <v>26.090548343733531</v>
      </c>
      <c r="R37" s="26">
        <v>25.825369473952481</v>
      </c>
      <c r="S37" s="26">
        <v>25.620755603722291</v>
      </c>
      <c r="T37" s="26">
        <v>25.29864262576303</v>
      </c>
      <c r="U37" s="26">
        <v>25.041968051318861</v>
      </c>
      <c r="V37" s="27">
        <f t="shared" si="0"/>
        <v>25.676779221726491</v>
      </c>
      <c r="W37" s="28">
        <v>337</v>
      </c>
      <c r="X37" s="29">
        <v>0.93611111111111112</v>
      </c>
    </row>
    <row r="38" spans="1:24" ht="13.9" customHeight="1" x14ac:dyDescent="0.2">
      <c r="A38" s="11">
        <v>23105030</v>
      </c>
      <c r="B38" s="22" t="s">
        <v>566</v>
      </c>
      <c r="C38" s="22" t="s">
        <v>611</v>
      </c>
      <c r="D38" s="22" t="s">
        <v>611</v>
      </c>
      <c r="E38" s="22" t="s">
        <v>57</v>
      </c>
      <c r="F38" s="22">
        <v>1</v>
      </c>
      <c r="G38" s="22">
        <v>990</v>
      </c>
      <c r="H38" s="23">
        <v>-74.796527779999991</v>
      </c>
      <c r="I38" s="24">
        <v>6.7741111099999998</v>
      </c>
      <c r="J38" s="25">
        <v>27.294332734377232</v>
      </c>
      <c r="K38" s="26">
        <v>27.80102373233408</v>
      </c>
      <c r="L38" s="26">
        <v>27.62544290599196</v>
      </c>
      <c r="M38" s="26">
        <v>27.35254170624733</v>
      </c>
      <c r="N38" s="26">
        <v>27.195162285941858</v>
      </c>
      <c r="O38" s="26">
        <v>27.410917487684731</v>
      </c>
      <c r="P38" s="26">
        <v>27.68690238060001</v>
      </c>
      <c r="Q38" s="26">
        <v>27.88060337126722</v>
      </c>
      <c r="R38" s="26">
        <v>27.42542928397669</v>
      </c>
      <c r="S38" s="26">
        <v>26.810770782350762</v>
      </c>
      <c r="T38" s="26">
        <v>26.536867816091959</v>
      </c>
      <c r="U38" s="26">
        <v>26.714132104454681</v>
      </c>
      <c r="V38" s="27">
        <f t="shared" si="0"/>
        <v>27.311177215943207</v>
      </c>
      <c r="W38" s="28">
        <v>295</v>
      </c>
      <c r="X38" s="29">
        <v>0.81944444444444442</v>
      </c>
    </row>
    <row r="39" spans="1:24" ht="13.9" customHeight="1" x14ac:dyDescent="0.2">
      <c r="A39" s="11">
        <v>37055010</v>
      </c>
      <c r="B39" s="22" t="s">
        <v>565</v>
      </c>
      <c r="C39" s="22" t="s">
        <v>89</v>
      </c>
      <c r="D39" s="22" t="s">
        <v>90</v>
      </c>
      <c r="E39" s="22" t="s">
        <v>90</v>
      </c>
      <c r="F39" s="22">
        <v>8</v>
      </c>
      <c r="G39" s="22">
        <v>128</v>
      </c>
      <c r="H39" s="23">
        <v>-70.738055560000006</v>
      </c>
      <c r="I39" s="24">
        <v>7.0694444399999998</v>
      </c>
      <c r="J39" s="25">
        <v>33.210288018433182</v>
      </c>
      <c r="K39" s="26">
        <v>34.353157899617251</v>
      </c>
      <c r="L39" s="26">
        <v>34.616555848145723</v>
      </c>
      <c r="M39" s="26">
        <v>33.024347290640392</v>
      </c>
      <c r="N39" s="26">
        <v>31.34613565337148</v>
      </c>
      <c r="O39" s="26">
        <v>30.144029439361951</v>
      </c>
      <c r="P39" s="26">
        <v>30.029026223392581</v>
      </c>
      <c r="Q39" s="26">
        <v>30.80035842293907</v>
      </c>
      <c r="R39" s="26">
        <v>31.67147144681628</v>
      </c>
      <c r="S39" s="26">
        <v>31.936986466444189</v>
      </c>
      <c r="T39" s="26">
        <v>31.676026272578</v>
      </c>
      <c r="U39" s="26">
        <v>32.050120160947003</v>
      </c>
      <c r="V39" s="27">
        <f t="shared" si="0"/>
        <v>32.071541928557259</v>
      </c>
      <c r="W39" s="28">
        <v>333</v>
      </c>
      <c r="X39" s="29">
        <v>0.92500000000000004</v>
      </c>
    </row>
    <row r="40" spans="1:24" ht="13.9" customHeight="1" x14ac:dyDescent="0.2">
      <c r="A40" s="11">
        <v>37045010</v>
      </c>
      <c r="B40" s="22" t="s">
        <v>566</v>
      </c>
      <c r="C40" s="22" t="s">
        <v>612</v>
      </c>
      <c r="D40" s="22" t="s">
        <v>612</v>
      </c>
      <c r="E40" s="22" t="s">
        <v>90</v>
      </c>
      <c r="F40" s="22">
        <v>8</v>
      </c>
      <c r="G40" s="22">
        <v>148</v>
      </c>
      <c r="H40" s="23">
        <v>-71.89055556000001</v>
      </c>
      <c r="I40" s="24">
        <v>6.9463888899999997</v>
      </c>
      <c r="J40" s="25">
        <v>30.871209986404651</v>
      </c>
      <c r="K40" s="26">
        <v>31.984715643551851</v>
      </c>
      <c r="L40" s="26">
        <v>31.880039255845709</v>
      </c>
      <c r="M40" s="26">
        <v>30.991676498611369</v>
      </c>
      <c r="N40" s="26">
        <v>30.599175962709889</v>
      </c>
      <c r="O40" s="26">
        <v>29.852193030468889</v>
      </c>
      <c r="P40" s="26">
        <v>29.443646106581589</v>
      </c>
      <c r="Q40" s="26">
        <v>30.174933333333339</v>
      </c>
      <c r="R40" s="26">
        <v>30.817885057471269</v>
      </c>
      <c r="S40" s="26">
        <v>31.296799007444172</v>
      </c>
      <c r="T40" s="26">
        <v>31.118184693977799</v>
      </c>
      <c r="U40" s="26">
        <v>30.706075083426029</v>
      </c>
      <c r="V40" s="27">
        <f t="shared" si="0"/>
        <v>30.811377804985543</v>
      </c>
      <c r="W40" s="28">
        <v>111</v>
      </c>
      <c r="X40" s="29">
        <v>0.92500000000000004</v>
      </c>
    </row>
    <row r="41" spans="1:24" ht="13.9" customHeight="1" x14ac:dyDescent="0.2">
      <c r="A41" s="11">
        <v>36025010</v>
      </c>
      <c r="B41" s="22" t="s">
        <v>566</v>
      </c>
      <c r="C41" s="22" t="s">
        <v>307</v>
      </c>
      <c r="D41" s="22" t="s">
        <v>307</v>
      </c>
      <c r="E41" s="22" t="s">
        <v>90</v>
      </c>
      <c r="F41" s="22">
        <v>6</v>
      </c>
      <c r="G41" s="22">
        <v>350</v>
      </c>
      <c r="H41" s="23">
        <v>-71.745027780000001</v>
      </c>
      <c r="I41" s="24">
        <v>6.45619444</v>
      </c>
      <c r="J41" s="25">
        <v>33.440301075268827</v>
      </c>
      <c r="K41" s="26">
        <v>33.542733990147788</v>
      </c>
      <c r="L41" s="26">
        <v>33.539420837968123</v>
      </c>
      <c r="M41" s="26">
        <v>33.392081959020487</v>
      </c>
      <c r="N41" s="26">
        <v>33.375292712066901</v>
      </c>
      <c r="O41" s="26">
        <v>33.494738186462321</v>
      </c>
      <c r="P41" s="26">
        <v>33.455483870967747</v>
      </c>
      <c r="Q41" s="26">
        <v>33.512021505376353</v>
      </c>
      <c r="R41" s="26">
        <v>33.503528735632187</v>
      </c>
      <c r="S41" s="26">
        <v>33.582480533926592</v>
      </c>
      <c r="T41" s="26">
        <v>33.601159420289861</v>
      </c>
      <c r="U41" s="26">
        <v>33.686125787912488</v>
      </c>
      <c r="V41" s="27">
        <f t="shared" si="0"/>
        <v>33.510447384586634</v>
      </c>
      <c r="W41" s="28">
        <v>112</v>
      </c>
      <c r="X41" s="29">
        <v>0.93333333333333335</v>
      </c>
    </row>
    <row r="42" spans="1:24" ht="13.9" customHeight="1" x14ac:dyDescent="0.2">
      <c r="A42" s="11">
        <v>17025020</v>
      </c>
      <c r="B42" s="22" t="s">
        <v>565</v>
      </c>
      <c r="C42" s="22" t="s">
        <v>28</v>
      </c>
      <c r="D42" s="22" t="s">
        <v>29</v>
      </c>
      <c r="E42" s="22" t="s">
        <v>26</v>
      </c>
      <c r="F42" s="22">
        <v>11</v>
      </c>
      <c r="G42" s="22">
        <v>7</v>
      </c>
      <c r="H42" s="23">
        <v>-81.357722219999999</v>
      </c>
      <c r="I42" s="24">
        <v>13.359500000000001</v>
      </c>
      <c r="J42" s="25">
        <v>29.21450565813867</v>
      </c>
      <c r="K42" s="26">
        <v>29.341203680967819</v>
      </c>
      <c r="L42" s="26">
        <v>29.82041527623285</v>
      </c>
      <c r="M42" s="26">
        <v>30.502865703900181</v>
      </c>
      <c r="N42" s="26">
        <v>30.710510396166679</v>
      </c>
      <c r="O42" s="26">
        <v>30.64257745612791</v>
      </c>
      <c r="P42" s="26">
        <v>30.65428039702234</v>
      </c>
      <c r="Q42" s="26">
        <v>31.046424304488809</v>
      </c>
      <c r="R42" s="26">
        <v>31.213724845269681</v>
      </c>
      <c r="S42" s="26">
        <v>30.717848543332419</v>
      </c>
      <c r="T42" s="26">
        <v>30.043388383646999</v>
      </c>
      <c r="U42" s="26">
        <v>29.60446556780261</v>
      </c>
      <c r="V42" s="27">
        <f t="shared" si="0"/>
        <v>30.292684184424743</v>
      </c>
      <c r="W42" s="28">
        <v>304</v>
      </c>
      <c r="X42" s="29">
        <v>0.84444444444444444</v>
      </c>
    </row>
    <row r="43" spans="1:24" ht="13.9" customHeight="1" x14ac:dyDescent="0.2">
      <c r="A43" s="11">
        <v>17015010</v>
      </c>
      <c r="B43" s="22" t="s">
        <v>565</v>
      </c>
      <c r="C43" s="22" t="s">
        <v>24</v>
      </c>
      <c r="D43" s="22" t="s">
        <v>27</v>
      </c>
      <c r="E43" s="22" t="s">
        <v>26</v>
      </c>
      <c r="F43" s="22">
        <v>11</v>
      </c>
      <c r="G43" s="22">
        <v>1</v>
      </c>
      <c r="H43" s="23">
        <v>-81.703888888888898</v>
      </c>
      <c r="I43" s="24">
        <v>12.586944444444439</v>
      </c>
      <c r="J43" s="25">
        <v>28.830311207609601</v>
      </c>
      <c r="K43" s="26">
        <v>28.945066028479818</v>
      </c>
      <c r="L43" s="26">
        <v>29.392829298528689</v>
      </c>
      <c r="M43" s="26">
        <v>30.011942394470019</v>
      </c>
      <c r="N43" s="26">
        <v>30.347106704526059</v>
      </c>
      <c r="O43" s="26">
        <v>30.35098157270572</v>
      </c>
      <c r="P43" s="26">
        <v>30.197371776008229</v>
      </c>
      <c r="Q43" s="26">
        <v>30.51594346942419</v>
      </c>
      <c r="R43" s="26">
        <v>30.837144120247562</v>
      </c>
      <c r="S43" s="26">
        <v>30.443359430706479</v>
      </c>
      <c r="T43" s="26">
        <v>29.635623798296209</v>
      </c>
      <c r="U43" s="26">
        <v>29.260034511280342</v>
      </c>
      <c r="V43" s="27">
        <f t="shared" si="0"/>
        <v>29.89730952602358</v>
      </c>
      <c r="W43" s="28">
        <v>317</v>
      </c>
      <c r="X43" s="29">
        <v>0.88055555555555554</v>
      </c>
    </row>
    <row r="44" spans="1:24" ht="13.9" customHeight="1" x14ac:dyDescent="0.2">
      <c r="A44" s="11">
        <v>29045110</v>
      </c>
      <c r="B44" s="22" t="s">
        <v>566</v>
      </c>
      <c r="C44" s="22" t="s">
        <v>613</v>
      </c>
      <c r="D44" s="22" t="s">
        <v>613</v>
      </c>
      <c r="E44" s="22" t="s">
        <v>37</v>
      </c>
      <c r="F44" s="22">
        <v>2</v>
      </c>
      <c r="G44" s="22">
        <v>20</v>
      </c>
      <c r="H44" s="23">
        <v>-75.046111109999998</v>
      </c>
      <c r="I44" s="24">
        <v>10.833888890000001</v>
      </c>
      <c r="J44" s="25">
        <v>32.515048028635938</v>
      </c>
      <c r="K44" s="26">
        <v>32.992485425142966</v>
      </c>
      <c r="L44" s="26">
        <v>33.336017621456833</v>
      </c>
      <c r="M44" s="26">
        <v>33.744298412847272</v>
      </c>
      <c r="N44" s="26">
        <v>33.067892677580517</v>
      </c>
      <c r="O44" s="26">
        <v>32.965144676009551</v>
      </c>
      <c r="P44" s="26">
        <v>33.128671011580657</v>
      </c>
      <c r="Q44" s="26">
        <v>33.095440533166013</v>
      </c>
      <c r="R44" s="26">
        <v>32.559903619008857</v>
      </c>
      <c r="S44" s="26">
        <v>31.849321962334251</v>
      </c>
      <c r="T44" s="26">
        <v>31.841068110061471</v>
      </c>
      <c r="U44" s="26">
        <v>32.229709679274222</v>
      </c>
      <c r="V44" s="27">
        <f t="shared" si="0"/>
        <v>32.777083479758211</v>
      </c>
      <c r="W44" s="28">
        <v>291</v>
      </c>
      <c r="X44" s="29">
        <v>0.80833333333333335</v>
      </c>
    </row>
    <row r="45" spans="1:24" ht="13.9" customHeight="1" x14ac:dyDescent="0.2">
      <c r="A45" s="11">
        <v>29035080</v>
      </c>
      <c r="B45" s="22" t="s">
        <v>585</v>
      </c>
      <c r="C45" s="22" t="s">
        <v>614</v>
      </c>
      <c r="D45" s="22" t="s">
        <v>154</v>
      </c>
      <c r="E45" s="22" t="s">
        <v>37</v>
      </c>
      <c r="F45" s="22">
        <v>2</v>
      </c>
      <c r="G45" s="22">
        <v>10</v>
      </c>
      <c r="H45" s="23">
        <v>-74.954638889999998</v>
      </c>
      <c r="I45" s="24">
        <v>10.453583330000001</v>
      </c>
      <c r="J45" s="25">
        <v>35.503872535116052</v>
      </c>
      <c r="K45" s="26">
        <v>35.962651397134152</v>
      </c>
      <c r="L45" s="26">
        <v>36.164487967229903</v>
      </c>
      <c r="M45" s="26">
        <v>35.692328273897239</v>
      </c>
      <c r="N45" s="26">
        <v>34.544217494747272</v>
      </c>
      <c r="O45" s="26">
        <v>34.462259257276123</v>
      </c>
      <c r="P45" s="26">
        <v>34.591481611344868</v>
      </c>
      <c r="Q45" s="26">
        <v>34.511709895220079</v>
      </c>
      <c r="R45" s="26">
        <v>33.712201077977113</v>
      </c>
      <c r="S45" s="26">
        <v>33.220415292712083</v>
      </c>
      <c r="T45" s="26">
        <v>33.226179225202223</v>
      </c>
      <c r="U45" s="26">
        <v>34.220313571026409</v>
      </c>
      <c r="V45" s="27">
        <f t="shared" si="0"/>
        <v>34.651009799906952</v>
      </c>
      <c r="W45" s="28">
        <v>290</v>
      </c>
      <c r="X45" s="29">
        <v>0.80555555555555558</v>
      </c>
    </row>
    <row r="46" spans="1:24" ht="13.9" customHeight="1" x14ac:dyDescent="0.2">
      <c r="A46" s="11">
        <v>29045190</v>
      </c>
      <c r="B46" s="22" t="s">
        <v>565</v>
      </c>
      <c r="C46" s="22" t="s">
        <v>36</v>
      </c>
      <c r="D46" s="22" t="s">
        <v>38</v>
      </c>
      <c r="E46" s="22" t="s">
        <v>37</v>
      </c>
      <c r="F46" s="22">
        <v>2</v>
      </c>
      <c r="G46" s="22">
        <v>14</v>
      </c>
      <c r="H46" s="23">
        <v>-74.779722220000011</v>
      </c>
      <c r="I46" s="24">
        <v>10.91777778</v>
      </c>
      <c r="J46" s="25">
        <v>31.625348164627368</v>
      </c>
      <c r="K46" s="26">
        <v>31.799319853199162</v>
      </c>
      <c r="L46" s="26">
        <v>32.396248966087668</v>
      </c>
      <c r="M46" s="26">
        <v>33.353851340996172</v>
      </c>
      <c r="N46" s="26">
        <v>33.548931850203928</v>
      </c>
      <c r="O46" s="26">
        <v>33.336943724366797</v>
      </c>
      <c r="P46" s="26">
        <v>33.091246137683846</v>
      </c>
      <c r="Q46" s="26">
        <v>33.507160697070823</v>
      </c>
      <c r="R46" s="26">
        <v>33.308997701149423</v>
      </c>
      <c r="S46" s="26">
        <v>32.761763857435128</v>
      </c>
      <c r="T46" s="26">
        <v>32.390850437876303</v>
      </c>
      <c r="U46" s="26">
        <v>32.102450076804907</v>
      </c>
      <c r="V46" s="27">
        <f t="shared" si="0"/>
        <v>32.768592733958464</v>
      </c>
      <c r="W46" s="28">
        <v>299</v>
      </c>
      <c r="X46" s="29">
        <v>0.8305555555555556</v>
      </c>
    </row>
    <row r="47" spans="1:24" ht="13.9" customHeight="1" x14ac:dyDescent="0.2">
      <c r="A47" s="11">
        <v>14015080</v>
      </c>
      <c r="B47" s="22" t="s">
        <v>565</v>
      </c>
      <c r="C47" s="22" t="s">
        <v>33</v>
      </c>
      <c r="D47" s="22" t="s">
        <v>35</v>
      </c>
      <c r="E47" s="22" t="s">
        <v>34</v>
      </c>
      <c r="F47" s="22">
        <v>2</v>
      </c>
      <c r="G47" s="22">
        <v>2</v>
      </c>
      <c r="H47" s="23">
        <v>-75.516027780000002</v>
      </c>
      <c r="I47" s="24">
        <v>10.44725</v>
      </c>
      <c r="J47" s="25">
        <v>31.057774193548379</v>
      </c>
      <c r="K47" s="26">
        <v>31.082128565346959</v>
      </c>
      <c r="L47" s="26">
        <v>31.20645161290323</v>
      </c>
      <c r="M47" s="26">
        <v>31.68983360700603</v>
      </c>
      <c r="N47" s="26">
        <v>31.968426523297492</v>
      </c>
      <c r="O47" s="26">
        <v>32.327364410387403</v>
      </c>
      <c r="P47" s="26">
        <v>32.249043010752693</v>
      </c>
      <c r="Q47" s="26">
        <v>32.243805889046577</v>
      </c>
      <c r="R47" s="26">
        <v>32.066531113753463</v>
      </c>
      <c r="S47" s="26">
        <v>31.669577308120129</v>
      </c>
      <c r="T47" s="26">
        <v>31.53188267934998</v>
      </c>
      <c r="U47" s="26">
        <v>31.401737562809249</v>
      </c>
      <c r="V47" s="27">
        <f t="shared" si="0"/>
        <v>31.707879706360135</v>
      </c>
      <c r="W47" s="28">
        <v>355</v>
      </c>
      <c r="X47" s="29">
        <v>0.98611111111111116</v>
      </c>
    </row>
    <row r="48" spans="1:24" ht="13.9" customHeight="1" x14ac:dyDescent="0.2">
      <c r="A48" s="11">
        <v>29015020</v>
      </c>
      <c r="B48" s="22" t="s">
        <v>569</v>
      </c>
      <c r="C48" s="22" t="s">
        <v>615</v>
      </c>
      <c r="D48" s="22" t="s">
        <v>616</v>
      </c>
      <c r="E48" s="22" t="s">
        <v>34</v>
      </c>
      <c r="F48" s="22">
        <v>2</v>
      </c>
      <c r="G48" s="22">
        <v>152</v>
      </c>
      <c r="H48" s="23">
        <v>-75.11</v>
      </c>
      <c r="I48" s="24">
        <v>9.7200000000000006</v>
      </c>
      <c r="J48" s="25">
        <v>34.097352073732722</v>
      </c>
      <c r="K48" s="26">
        <v>34.784747788326328</v>
      </c>
      <c r="L48" s="26">
        <v>34.636779707747451</v>
      </c>
      <c r="M48" s="26">
        <v>34.143330484330477</v>
      </c>
      <c r="N48" s="26">
        <v>32.646474749721918</v>
      </c>
      <c r="O48" s="26">
        <v>32.962580733442813</v>
      </c>
      <c r="P48" s="26">
        <v>33.755184278828331</v>
      </c>
      <c r="Q48" s="26">
        <v>33.48930088987764</v>
      </c>
      <c r="R48" s="26">
        <v>32.153867317867324</v>
      </c>
      <c r="S48" s="26">
        <v>31.814027991124771</v>
      </c>
      <c r="T48" s="26">
        <v>32.036131110269039</v>
      </c>
      <c r="U48" s="26">
        <v>32.940229638321959</v>
      </c>
      <c r="V48" s="27">
        <f t="shared" si="0"/>
        <v>33.288333896965895</v>
      </c>
      <c r="W48" s="28">
        <v>112</v>
      </c>
      <c r="X48" s="29">
        <v>0.93333333333333335</v>
      </c>
    </row>
    <row r="49" spans="1:24" ht="13.9" customHeight="1" x14ac:dyDescent="0.2">
      <c r="A49" s="11">
        <v>29035110</v>
      </c>
      <c r="B49" s="22" t="s">
        <v>566</v>
      </c>
      <c r="C49" s="22" t="s">
        <v>173</v>
      </c>
      <c r="D49" s="22" t="s">
        <v>157</v>
      </c>
      <c r="E49" s="22" t="s">
        <v>34</v>
      </c>
      <c r="F49" s="22">
        <v>2</v>
      </c>
      <c r="G49" s="22">
        <v>20</v>
      </c>
      <c r="H49" s="23">
        <v>-75.258611110000004</v>
      </c>
      <c r="I49" s="24">
        <v>10.04316667</v>
      </c>
      <c r="J49" s="25">
        <v>33.872548387096771</v>
      </c>
      <c r="K49" s="26">
        <v>34.692906193423433</v>
      </c>
      <c r="L49" s="26">
        <v>34.502172413793097</v>
      </c>
      <c r="M49" s="26">
        <v>34.056379310344838</v>
      </c>
      <c r="N49" s="26">
        <v>33.24099888765295</v>
      </c>
      <c r="O49" s="26">
        <v>33.577642857142862</v>
      </c>
      <c r="P49" s="26">
        <v>33.770755077658308</v>
      </c>
      <c r="Q49" s="26">
        <v>33.159569892473122</v>
      </c>
      <c r="R49" s="26">
        <v>32.969054004743647</v>
      </c>
      <c r="S49" s="26">
        <v>32.022639758461779</v>
      </c>
      <c r="T49" s="26">
        <v>32.228191935778142</v>
      </c>
      <c r="U49" s="26">
        <v>32.576313032999629</v>
      </c>
      <c r="V49" s="27">
        <f t="shared" si="0"/>
        <v>33.389097645964043</v>
      </c>
      <c r="W49" s="28">
        <v>117</v>
      </c>
      <c r="X49" s="29">
        <v>0.97499999999999998</v>
      </c>
    </row>
    <row r="50" spans="1:24" ht="13.9" customHeight="1" x14ac:dyDescent="0.2">
      <c r="A50" s="11">
        <v>23205020</v>
      </c>
      <c r="B50" s="22" t="s">
        <v>566</v>
      </c>
      <c r="C50" s="22" t="s">
        <v>384</v>
      </c>
      <c r="D50" s="22" t="s">
        <v>617</v>
      </c>
      <c r="E50" s="22" t="s">
        <v>34</v>
      </c>
      <c r="F50" s="22">
        <v>8</v>
      </c>
      <c r="G50" s="22">
        <v>165</v>
      </c>
      <c r="H50" s="23">
        <v>-73.925555560000006</v>
      </c>
      <c r="I50" s="24">
        <v>7.4749999999999996</v>
      </c>
      <c r="J50" s="25">
        <v>33.794641116403078</v>
      </c>
      <c r="K50" s="26">
        <v>34.218538162135857</v>
      </c>
      <c r="L50" s="26">
        <v>33.762124674682617</v>
      </c>
      <c r="M50" s="26">
        <v>32.937788309264157</v>
      </c>
      <c r="N50" s="26">
        <v>32.556421193733541</v>
      </c>
      <c r="O50" s="26">
        <v>32.917893252447847</v>
      </c>
      <c r="P50" s="26">
        <v>33.173392682277559</v>
      </c>
      <c r="Q50" s="26">
        <v>33.192794882320747</v>
      </c>
      <c r="R50" s="26">
        <v>32.690523003943703</v>
      </c>
      <c r="S50" s="26">
        <v>32.251906288444609</v>
      </c>
      <c r="T50" s="26">
        <v>32.166635323541939</v>
      </c>
      <c r="U50" s="26">
        <v>33.066864713682101</v>
      </c>
      <c r="V50" s="27">
        <f t="shared" si="0"/>
        <v>33.060793633573148</v>
      </c>
      <c r="W50" s="28">
        <v>291</v>
      </c>
      <c r="X50" s="29">
        <v>0.80833333333333335</v>
      </c>
    </row>
    <row r="51" spans="1:24" ht="13.9" customHeight="1" x14ac:dyDescent="0.2">
      <c r="A51" s="11">
        <v>23205030</v>
      </c>
      <c r="B51" s="22" t="s">
        <v>566</v>
      </c>
      <c r="C51" s="22" t="s">
        <v>618</v>
      </c>
      <c r="D51" s="22" t="s">
        <v>619</v>
      </c>
      <c r="E51" s="22" t="s">
        <v>34</v>
      </c>
      <c r="F51" s="22">
        <v>8</v>
      </c>
      <c r="G51" s="22">
        <v>650</v>
      </c>
      <c r="H51" s="23">
        <v>-74.059166669999996</v>
      </c>
      <c r="I51" s="24">
        <v>7.9652777800000001</v>
      </c>
      <c r="J51" s="25">
        <v>30.67802145985841</v>
      </c>
      <c r="K51" s="26">
        <v>31.61813605694433</v>
      </c>
      <c r="L51" s="26">
        <v>30.865688287555141</v>
      </c>
      <c r="M51" s="26">
        <v>29.584350296067988</v>
      </c>
      <c r="N51" s="26">
        <v>28.907457030719652</v>
      </c>
      <c r="O51" s="26">
        <v>29.195871964201039</v>
      </c>
      <c r="P51" s="26">
        <v>29.616851526558602</v>
      </c>
      <c r="Q51" s="26">
        <v>29.450205936245052</v>
      </c>
      <c r="R51" s="26">
        <v>28.952748074025209</v>
      </c>
      <c r="S51" s="26">
        <v>28.451550360075391</v>
      </c>
      <c r="T51" s="26">
        <v>28.384379138009852</v>
      </c>
      <c r="U51" s="26">
        <v>29.347490862863509</v>
      </c>
      <c r="V51" s="27">
        <f t="shared" si="0"/>
        <v>29.587729249427014</v>
      </c>
      <c r="W51" s="28">
        <v>310</v>
      </c>
      <c r="X51" s="29">
        <v>0.86111111111111116</v>
      </c>
    </row>
    <row r="52" spans="1:24" ht="13.9" customHeight="1" x14ac:dyDescent="0.2">
      <c r="A52" s="11">
        <v>24035330</v>
      </c>
      <c r="B52" s="22" t="s">
        <v>569</v>
      </c>
      <c r="C52" s="22" t="s">
        <v>274</v>
      </c>
      <c r="D52" s="22" t="s">
        <v>274</v>
      </c>
      <c r="E52" s="22" t="s">
        <v>263</v>
      </c>
      <c r="F52" s="22">
        <v>6</v>
      </c>
      <c r="G52" s="22">
        <v>2150</v>
      </c>
      <c r="H52" s="23">
        <v>-72.582277779999998</v>
      </c>
      <c r="I52" s="24">
        <v>6.3289722199999998</v>
      </c>
      <c r="J52" s="25">
        <v>25.588325329142911</v>
      </c>
      <c r="K52" s="26">
        <v>25.88556163200872</v>
      </c>
      <c r="L52" s="26">
        <v>25.198957074812469</v>
      </c>
      <c r="M52" s="26">
        <v>23.925803802860479</v>
      </c>
      <c r="N52" s="26">
        <v>23.442198362236269</v>
      </c>
      <c r="O52" s="26">
        <v>23.293413380088261</v>
      </c>
      <c r="P52" s="26">
        <v>23.534082478068139</v>
      </c>
      <c r="Q52" s="26">
        <v>23.873193546154688</v>
      </c>
      <c r="R52" s="26">
        <v>24.09794521944821</v>
      </c>
      <c r="S52" s="26">
        <v>23.50285964206472</v>
      </c>
      <c r="T52" s="26">
        <v>23.22287714702739</v>
      </c>
      <c r="U52" s="26">
        <v>24.308086528214719</v>
      </c>
      <c r="V52" s="27">
        <f t="shared" si="0"/>
        <v>24.156108678510581</v>
      </c>
      <c r="W52" s="28">
        <v>342</v>
      </c>
      <c r="X52" s="29">
        <v>0.95</v>
      </c>
    </row>
    <row r="53" spans="1:24" ht="13.9" customHeight="1" x14ac:dyDescent="0.2">
      <c r="A53" s="11">
        <v>23125100</v>
      </c>
      <c r="B53" s="22" t="s">
        <v>585</v>
      </c>
      <c r="C53" s="22" t="s">
        <v>275</v>
      </c>
      <c r="D53" s="22" t="s">
        <v>620</v>
      </c>
      <c r="E53" s="22" t="s">
        <v>263</v>
      </c>
      <c r="F53" s="22">
        <v>6</v>
      </c>
      <c r="G53" s="22">
        <v>2200</v>
      </c>
      <c r="H53" s="23">
        <v>-73.943111110000004</v>
      </c>
      <c r="I53" s="24">
        <v>5.5149166699999999</v>
      </c>
      <c r="J53" s="25">
        <v>19.0717780609085</v>
      </c>
      <c r="K53" s="26">
        <v>19.088115923723119</v>
      </c>
      <c r="L53" s="26">
        <v>18.99569076751947</v>
      </c>
      <c r="M53" s="26">
        <v>19.183807004283189</v>
      </c>
      <c r="N53" s="26">
        <v>19.407850457984861</v>
      </c>
      <c r="O53" s="26">
        <v>19.392450653305819</v>
      </c>
      <c r="P53" s="26">
        <v>19.631024170572559</v>
      </c>
      <c r="Q53" s="26">
        <v>19.945241107257019</v>
      </c>
      <c r="R53" s="26">
        <v>19.967338391365981</v>
      </c>
      <c r="S53" s="26">
        <v>19.301716634983411</v>
      </c>
      <c r="T53" s="26">
        <v>18.736499477533961</v>
      </c>
      <c r="U53" s="26">
        <v>18.687933134903659</v>
      </c>
      <c r="V53" s="27">
        <f t="shared" si="0"/>
        <v>19.28412048202846</v>
      </c>
      <c r="W53" s="28">
        <v>281</v>
      </c>
      <c r="X53" s="29">
        <v>0.78055555555555556</v>
      </c>
    </row>
    <row r="54" spans="1:24" ht="13.9" customHeight="1" x14ac:dyDescent="0.2">
      <c r="A54" s="11">
        <v>35085050</v>
      </c>
      <c r="B54" s="22" t="s">
        <v>566</v>
      </c>
      <c r="C54" s="22" t="s">
        <v>276</v>
      </c>
      <c r="D54" s="22" t="s">
        <v>276</v>
      </c>
      <c r="E54" s="22" t="s">
        <v>263</v>
      </c>
      <c r="F54" s="22">
        <v>6</v>
      </c>
      <c r="G54" s="22">
        <v>1300</v>
      </c>
      <c r="H54" s="23">
        <v>-73.103666669999996</v>
      </c>
      <c r="I54" s="24">
        <v>5.0345000000000004</v>
      </c>
      <c r="J54" s="25">
        <v>27.22859308696906</v>
      </c>
      <c r="K54" s="26">
        <v>27.69025877273004</v>
      </c>
      <c r="L54" s="26">
        <v>26.920204770489381</v>
      </c>
      <c r="M54" s="26">
        <v>26.122190985787899</v>
      </c>
      <c r="N54" s="26">
        <v>25.458599849129939</v>
      </c>
      <c r="O54" s="26">
        <v>24.500726266496379</v>
      </c>
      <c r="P54" s="26">
        <v>24.044338963731992</v>
      </c>
      <c r="Q54" s="26">
        <v>24.697992831541221</v>
      </c>
      <c r="R54" s="26">
        <v>26.02358363374416</v>
      </c>
      <c r="S54" s="26">
        <v>26.47612810776095</v>
      </c>
      <c r="T54" s="26">
        <v>26.423973727421998</v>
      </c>
      <c r="U54" s="26">
        <v>26.54433521078683</v>
      </c>
      <c r="V54" s="27">
        <f t="shared" si="0"/>
        <v>26.010910517215819</v>
      </c>
      <c r="W54" s="28">
        <v>349</v>
      </c>
      <c r="X54" s="29">
        <v>0.96944444444444444</v>
      </c>
    </row>
    <row r="55" spans="1:24" ht="13.9" customHeight="1" x14ac:dyDescent="0.2">
      <c r="A55" s="11">
        <v>24035420</v>
      </c>
      <c r="B55" s="22" t="s">
        <v>566</v>
      </c>
      <c r="C55" s="22" t="s">
        <v>278</v>
      </c>
      <c r="D55" s="22" t="s">
        <v>278</v>
      </c>
      <c r="E55" s="22" t="s">
        <v>263</v>
      </c>
      <c r="F55" s="22">
        <v>6</v>
      </c>
      <c r="G55" s="22">
        <v>2643</v>
      </c>
      <c r="H55" s="23">
        <v>-72.938500000000005</v>
      </c>
      <c r="I55" s="24">
        <v>5.96225</v>
      </c>
      <c r="J55" s="25">
        <v>22.145057603686631</v>
      </c>
      <c r="K55" s="26">
        <v>22.208436213991771</v>
      </c>
      <c r="L55" s="26">
        <v>21.72341273779984</v>
      </c>
      <c r="M55" s="26">
        <v>20.963263090676879</v>
      </c>
      <c r="N55" s="26">
        <v>20.323655913978499</v>
      </c>
      <c r="O55" s="26">
        <v>19.69962962962963</v>
      </c>
      <c r="P55" s="26">
        <v>20.1562724014337</v>
      </c>
      <c r="Q55" s="26">
        <v>20.475268817204299</v>
      </c>
      <c r="R55" s="26">
        <v>20.62</v>
      </c>
      <c r="S55" s="26">
        <v>20.533467741935489</v>
      </c>
      <c r="T55" s="26">
        <v>20.793749999999999</v>
      </c>
      <c r="U55" s="26">
        <v>21.185627880184331</v>
      </c>
      <c r="V55" s="27">
        <f t="shared" si="0"/>
        <v>20.902320169210089</v>
      </c>
      <c r="W55" s="28">
        <v>107</v>
      </c>
      <c r="X55" s="29">
        <v>0.89166666666666672</v>
      </c>
    </row>
    <row r="56" spans="1:24" ht="13.9" customHeight="1" x14ac:dyDescent="0.2">
      <c r="A56" s="11">
        <v>24035310</v>
      </c>
      <c r="B56" s="22" t="s">
        <v>566</v>
      </c>
      <c r="C56" s="22" t="s">
        <v>279</v>
      </c>
      <c r="D56" s="22" t="s">
        <v>279</v>
      </c>
      <c r="E56" s="22" t="s">
        <v>263</v>
      </c>
      <c r="F56" s="22">
        <v>6</v>
      </c>
      <c r="G56" s="22">
        <v>2350</v>
      </c>
      <c r="H56" s="23">
        <v>-72.504722220000005</v>
      </c>
      <c r="I56" s="24">
        <v>6.54952778</v>
      </c>
      <c r="J56" s="25">
        <v>23.23867977976218</v>
      </c>
      <c r="K56" s="26">
        <v>23.42149578107432</v>
      </c>
      <c r="L56" s="26">
        <v>22.909188231878261</v>
      </c>
      <c r="M56" s="26">
        <v>22.094924513299841</v>
      </c>
      <c r="N56" s="26">
        <v>21.503611294203829</v>
      </c>
      <c r="O56" s="26">
        <v>21.317154921092339</v>
      </c>
      <c r="P56" s="26">
        <v>21.274139752786539</v>
      </c>
      <c r="Q56" s="26">
        <v>21.617115903560421</v>
      </c>
      <c r="R56" s="26">
        <v>21.76246536196923</v>
      </c>
      <c r="S56" s="26">
        <v>21.575504552836041</v>
      </c>
      <c r="T56" s="26">
        <v>21.583332799534301</v>
      </c>
      <c r="U56" s="26">
        <v>22.28599491294764</v>
      </c>
      <c r="V56" s="27">
        <f t="shared" si="0"/>
        <v>22.048633983745415</v>
      </c>
      <c r="W56" s="28">
        <v>318</v>
      </c>
      <c r="X56" s="29">
        <v>0.8833333333333333</v>
      </c>
    </row>
    <row r="57" spans="1:24" ht="13.9" customHeight="1" x14ac:dyDescent="0.2">
      <c r="A57" s="11">
        <v>24035250</v>
      </c>
      <c r="B57" s="22" t="s">
        <v>566</v>
      </c>
      <c r="C57" s="22" t="s">
        <v>621</v>
      </c>
      <c r="D57" s="22" t="s">
        <v>281</v>
      </c>
      <c r="E57" s="22" t="s">
        <v>263</v>
      </c>
      <c r="F57" s="22">
        <v>6</v>
      </c>
      <c r="G57" s="22">
        <v>2888</v>
      </c>
      <c r="H57" s="23">
        <v>-72.466333329999998</v>
      </c>
      <c r="I57" s="24">
        <v>6.1883333299999999</v>
      </c>
      <c r="J57" s="25">
        <v>18.876334651217849</v>
      </c>
      <c r="K57" s="26">
        <v>19.191084878403839</v>
      </c>
      <c r="L57" s="26">
        <v>18.804956056179641</v>
      </c>
      <c r="M57" s="26">
        <v>18.204104634190841</v>
      </c>
      <c r="N57" s="26">
        <v>17.535313311086391</v>
      </c>
      <c r="O57" s="26">
        <v>16.574108191935782</v>
      </c>
      <c r="P57" s="26">
        <v>15.83566774324839</v>
      </c>
      <c r="Q57" s="26">
        <v>16.170153546617101</v>
      </c>
      <c r="R57" s="26">
        <v>16.79442268577645</v>
      </c>
      <c r="S57" s="26">
        <v>17.187530713792</v>
      </c>
      <c r="T57" s="26">
        <v>17.69892788724685</v>
      </c>
      <c r="U57" s="26">
        <v>18.305167850318021</v>
      </c>
      <c r="V57" s="27">
        <f t="shared" si="0"/>
        <v>17.598147679167763</v>
      </c>
      <c r="W57" s="28">
        <v>316</v>
      </c>
      <c r="X57" s="29">
        <v>0.87777777777777777</v>
      </c>
    </row>
    <row r="58" spans="1:24" ht="13.9" customHeight="1" x14ac:dyDescent="0.2">
      <c r="A58" s="11">
        <v>24035350</v>
      </c>
      <c r="B58" s="22" t="s">
        <v>585</v>
      </c>
      <c r="C58" s="22" t="s">
        <v>622</v>
      </c>
      <c r="D58" s="22" t="s">
        <v>286</v>
      </c>
      <c r="E58" s="22" t="s">
        <v>263</v>
      </c>
      <c r="F58" s="22">
        <v>6</v>
      </c>
      <c r="G58" s="22">
        <v>3265</v>
      </c>
      <c r="H58" s="23">
        <v>-73.058333329999996</v>
      </c>
      <c r="I58" s="24">
        <v>5.9011388899999986</v>
      </c>
      <c r="J58" s="25">
        <v>17.583064516129031</v>
      </c>
      <c r="K58" s="26">
        <v>18.252711013378491</v>
      </c>
      <c r="L58" s="26">
        <v>17.025879725267931</v>
      </c>
      <c r="M58" s="26">
        <v>15.54</v>
      </c>
      <c r="N58" s="26">
        <v>14.91722084367246</v>
      </c>
      <c r="O58" s="26">
        <v>14.35848275862069</v>
      </c>
      <c r="P58" s="26">
        <v>14.063297491039419</v>
      </c>
      <c r="Q58" s="26">
        <v>14.13793433032588</v>
      </c>
      <c r="R58" s="26">
        <v>14.79833627278072</v>
      </c>
      <c r="S58" s="26">
        <v>15.081777777777781</v>
      </c>
      <c r="T58" s="26">
        <v>15.64066666666667</v>
      </c>
      <c r="U58" s="26">
        <v>16.902261772339639</v>
      </c>
      <c r="V58" s="27">
        <f t="shared" si="0"/>
        <v>15.691802763999894</v>
      </c>
      <c r="W58" s="28">
        <v>110</v>
      </c>
      <c r="X58" s="29">
        <v>0.91666666666666663</v>
      </c>
    </row>
    <row r="59" spans="1:24" ht="13.9" customHeight="1" x14ac:dyDescent="0.2">
      <c r="A59" s="11">
        <v>24035120</v>
      </c>
      <c r="B59" s="22" t="s">
        <v>569</v>
      </c>
      <c r="C59" s="22" t="s">
        <v>303</v>
      </c>
      <c r="D59" s="22" t="s">
        <v>286</v>
      </c>
      <c r="E59" s="22" t="s">
        <v>263</v>
      </c>
      <c r="F59" s="22">
        <v>6</v>
      </c>
      <c r="G59" s="22">
        <v>2485</v>
      </c>
      <c r="H59" s="23">
        <v>-73.074472220000004</v>
      </c>
      <c r="I59" s="24">
        <v>5.8024444400000004</v>
      </c>
      <c r="J59" s="25">
        <v>22.82603743201506</v>
      </c>
      <c r="K59" s="26">
        <v>23.29967151480561</v>
      </c>
      <c r="L59" s="26">
        <v>22.871062288337331</v>
      </c>
      <c r="M59" s="26">
        <v>22.116707285455021</v>
      </c>
      <c r="N59" s="26">
        <v>21.739302798366669</v>
      </c>
      <c r="O59" s="26">
        <v>21.147733221943749</v>
      </c>
      <c r="P59" s="26">
        <v>20.927355094854001</v>
      </c>
      <c r="Q59" s="26">
        <v>21.065636230144019</v>
      </c>
      <c r="R59" s="26">
        <v>21.55397335070656</v>
      </c>
      <c r="S59" s="26">
        <v>21.688279684503559</v>
      </c>
      <c r="T59" s="26">
        <v>22.022069947932021</v>
      </c>
      <c r="U59" s="26">
        <v>22.327142187108819</v>
      </c>
      <c r="V59" s="27">
        <f t="shared" si="0"/>
        <v>21.965414253014369</v>
      </c>
      <c r="W59" s="28">
        <v>222</v>
      </c>
      <c r="X59" s="29">
        <v>0.92500000000000004</v>
      </c>
    </row>
    <row r="60" spans="1:24" ht="13.9" customHeight="1" x14ac:dyDescent="0.2">
      <c r="A60" s="11">
        <v>24035240</v>
      </c>
      <c r="B60" s="22" t="s">
        <v>566</v>
      </c>
      <c r="C60" s="22" t="s">
        <v>623</v>
      </c>
      <c r="D60" s="22" t="s">
        <v>624</v>
      </c>
      <c r="E60" s="22" t="s">
        <v>263</v>
      </c>
      <c r="F60" s="22">
        <v>6</v>
      </c>
      <c r="G60" s="22">
        <v>3716</v>
      </c>
      <c r="H60" s="23">
        <v>-72.375194440000001</v>
      </c>
      <c r="I60" s="24">
        <v>6.41008333</v>
      </c>
      <c r="J60" s="25">
        <v>13.618201734321749</v>
      </c>
      <c r="K60" s="26">
        <v>13.17694816535813</v>
      </c>
      <c r="L60" s="26">
        <v>12.472582393068739</v>
      </c>
      <c r="M60" s="26">
        <v>11.8990751497508</v>
      </c>
      <c r="N60" s="26">
        <v>11.396298431581419</v>
      </c>
      <c r="O60" s="26">
        <v>11.53717056276462</v>
      </c>
      <c r="P60" s="26">
        <v>11.70396220173131</v>
      </c>
      <c r="Q60" s="26">
        <v>11.737384229831621</v>
      </c>
      <c r="R60" s="26">
        <v>11.811240508001999</v>
      </c>
      <c r="S60" s="26">
        <v>11.496093037074919</v>
      </c>
      <c r="T60" s="26">
        <v>12.00317371052925</v>
      </c>
      <c r="U60" s="26">
        <v>12.70026158453968</v>
      </c>
      <c r="V60" s="27">
        <f t="shared" si="0"/>
        <v>12.129365975712853</v>
      </c>
      <c r="W60" s="28">
        <v>296</v>
      </c>
      <c r="X60" s="29">
        <v>0.82222222222222219</v>
      </c>
    </row>
    <row r="61" spans="1:24" ht="13.9" customHeight="1" x14ac:dyDescent="0.2">
      <c r="A61" s="11">
        <v>35075040</v>
      </c>
      <c r="B61" s="22" t="s">
        <v>585</v>
      </c>
      <c r="C61" s="22" t="s">
        <v>625</v>
      </c>
      <c r="D61" s="22" t="s">
        <v>292</v>
      </c>
      <c r="E61" s="22" t="s">
        <v>263</v>
      </c>
      <c r="F61" s="22">
        <v>6</v>
      </c>
      <c r="G61" s="22">
        <v>1700</v>
      </c>
      <c r="H61" s="23">
        <v>-73.316749999999999</v>
      </c>
      <c r="I61" s="24">
        <v>4.9743611100000003</v>
      </c>
      <c r="J61" s="25">
        <v>22.817747703209331</v>
      </c>
      <c r="K61" s="26">
        <v>23.56113445378152</v>
      </c>
      <c r="L61" s="26">
        <v>22.452217741935481</v>
      </c>
      <c r="M61" s="26">
        <v>21.950841302038061</v>
      </c>
      <c r="N61" s="26">
        <v>21.412156717340249</v>
      </c>
      <c r="O61" s="26">
        <v>20.397944862155391</v>
      </c>
      <c r="P61" s="26">
        <v>20.14919071873231</v>
      </c>
      <c r="Q61" s="26">
        <v>20.714326639736161</v>
      </c>
      <c r="R61" s="26">
        <v>21.860804597701151</v>
      </c>
      <c r="S61" s="26">
        <v>22.410933280987589</v>
      </c>
      <c r="T61" s="26">
        <v>22.302776650890241</v>
      </c>
      <c r="U61" s="26">
        <v>22.21302231237323</v>
      </c>
      <c r="V61" s="27">
        <f t="shared" si="0"/>
        <v>21.853591415073396</v>
      </c>
      <c r="W61" s="28">
        <v>212</v>
      </c>
      <c r="X61" s="29">
        <v>0.8833333333333333</v>
      </c>
    </row>
    <row r="62" spans="1:24" ht="13.9" customHeight="1" x14ac:dyDescent="0.2">
      <c r="A62" s="11">
        <v>35085040</v>
      </c>
      <c r="B62" s="22" t="s">
        <v>566</v>
      </c>
      <c r="C62" s="22" t="s">
        <v>322</v>
      </c>
      <c r="D62" s="22" t="s">
        <v>626</v>
      </c>
      <c r="E62" s="22" t="s">
        <v>263</v>
      </c>
      <c r="F62" s="22">
        <v>6</v>
      </c>
      <c r="G62" s="22">
        <v>1640</v>
      </c>
      <c r="H62" s="23">
        <v>-73.144777779999998</v>
      </c>
      <c r="I62" s="24">
        <v>5.1925555599999997</v>
      </c>
      <c r="J62" s="25">
        <v>25.16174426611579</v>
      </c>
      <c r="K62" s="26">
        <v>26.00215894719307</v>
      </c>
      <c r="L62" s="26">
        <v>25.719019923226941</v>
      </c>
      <c r="M62" s="26">
        <v>24.67289203522952</v>
      </c>
      <c r="N62" s="26">
        <v>23.89621854879012</v>
      </c>
      <c r="O62" s="26">
        <v>22.889537212468252</v>
      </c>
      <c r="P62" s="26">
        <v>22.235245771655119</v>
      </c>
      <c r="Q62" s="26">
        <v>22.279202508960569</v>
      </c>
      <c r="R62" s="26">
        <v>23.69400067733557</v>
      </c>
      <c r="S62" s="26">
        <v>24.249334588288981</v>
      </c>
      <c r="T62" s="26">
        <v>24.37070203359859</v>
      </c>
      <c r="U62" s="26">
        <v>24.593625478927201</v>
      </c>
      <c r="V62" s="27">
        <f t="shared" si="0"/>
        <v>24.146973499315809</v>
      </c>
      <c r="W62" s="28">
        <v>299</v>
      </c>
      <c r="X62" s="29">
        <v>0.8305555555555556</v>
      </c>
    </row>
    <row r="63" spans="1:24" ht="13.9" customHeight="1" x14ac:dyDescent="0.2">
      <c r="A63" s="11">
        <v>35075010</v>
      </c>
      <c r="B63" s="22" t="s">
        <v>569</v>
      </c>
      <c r="C63" s="22" t="s">
        <v>297</v>
      </c>
      <c r="D63" s="22" t="s">
        <v>297</v>
      </c>
      <c r="E63" s="22" t="s">
        <v>263</v>
      </c>
      <c r="F63" s="22">
        <v>6</v>
      </c>
      <c r="G63" s="22">
        <v>2438</v>
      </c>
      <c r="H63" s="23">
        <v>-73.453777779999996</v>
      </c>
      <c r="I63" s="24">
        <v>5.3526944399999996</v>
      </c>
      <c r="J63" s="25">
        <v>21.505109567659911</v>
      </c>
      <c r="K63" s="26">
        <v>21.832004153709811</v>
      </c>
      <c r="L63" s="26">
        <v>21.414254803144839</v>
      </c>
      <c r="M63" s="26">
        <v>20.265541588811509</v>
      </c>
      <c r="N63" s="26">
        <v>19.31396775472108</v>
      </c>
      <c r="O63" s="26">
        <v>18.014706132155599</v>
      </c>
      <c r="P63" s="26">
        <v>17.294555679149671</v>
      </c>
      <c r="Q63" s="26">
        <v>17.502950587315588</v>
      </c>
      <c r="R63" s="26">
        <v>18.785310944301099</v>
      </c>
      <c r="S63" s="26">
        <v>19.709141522326391</v>
      </c>
      <c r="T63" s="26">
        <v>20.460801970443349</v>
      </c>
      <c r="U63" s="26">
        <v>20.772023785001171</v>
      </c>
      <c r="V63" s="27">
        <f t="shared" si="0"/>
        <v>19.739197374061671</v>
      </c>
      <c r="W63" s="28">
        <v>334</v>
      </c>
      <c r="X63" s="29">
        <v>0.92777777777777781</v>
      </c>
    </row>
    <row r="64" spans="1:24" ht="13.9" customHeight="1" x14ac:dyDescent="0.2">
      <c r="A64" s="11">
        <v>23125080</v>
      </c>
      <c r="B64" s="22" t="s">
        <v>566</v>
      </c>
      <c r="C64" s="22" t="s">
        <v>627</v>
      </c>
      <c r="D64" s="22" t="s">
        <v>627</v>
      </c>
      <c r="E64" s="22" t="s">
        <v>263</v>
      </c>
      <c r="F64" s="22">
        <v>6</v>
      </c>
      <c r="G64" s="22">
        <v>1100</v>
      </c>
      <c r="H64" s="23">
        <v>-74.184611110000006</v>
      </c>
      <c r="I64" s="24">
        <v>5.6617222199999997</v>
      </c>
      <c r="J64" s="25">
        <v>26.167525830265689</v>
      </c>
      <c r="K64" s="26">
        <v>26.34652906919499</v>
      </c>
      <c r="L64" s="26">
        <v>26.246846371577391</v>
      </c>
      <c r="M64" s="26">
        <v>26.525187427196059</v>
      </c>
      <c r="N64" s="26">
        <v>26.665517054059521</v>
      </c>
      <c r="O64" s="26">
        <v>26.88002562940752</v>
      </c>
      <c r="P64" s="26">
        <v>26.991453235066661</v>
      </c>
      <c r="Q64" s="26">
        <v>27.292948654690591</v>
      </c>
      <c r="R64" s="26">
        <v>27.083582857696829</v>
      </c>
      <c r="S64" s="26">
        <v>26.344842448701009</v>
      </c>
      <c r="T64" s="26">
        <v>25.922858682864369</v>
      </c>
      <c r="U64" s="26">
        <v>25.960443105051041</v>
      </c>
      <c r="V64" s="27">
        <f t="shared" si="0"/>
        <v>26.535646697147644</v>
      </c>
      <c r="W64" s="28">
        <v>320</v>
      </c>
      <c r="X64" s="29">
        <v>0.88888888888888884</v>
      </c>
    </row>
    <row r="65" spans="1:24" ht="13.9" customHeight="1" x14ac:dyDescent="0.2">
      <c r="A65" s="11">
        <v>24025030</v>
      </c>
      <c r="B65" s="22" t="s">
        <v>585</v>
      </c>
      <c r="C65" s="22" t="s">
        <v>346</v>
      </c>
      <c r="D65" s="22" t="s">
        <v>312</v>
      </c>
      <c r="E65" s="22" t="s">
        <v>263</v>
      </c>
      <c r="F65" s="22">
        <v>6</v>
      </c>
      <c r="G65" s="22">
        <v>2700</v>
      </c>
      <c r="H65" s="23">
        <v>-73.163891389999989</v>
      </c>
      <c r="I65" s="24">
        <v>5.9663888900000002</v>
      </c>
      <c r="J65" s="25">
        <v>17.283180952380949</v>
      </c>
      <c r="K65" s="26">
        <v>17.429321664808619</v>
      </c>
      <c r="L65" s="26">
        <v>17.08711854441442</v>
      </c>
      <c r="M65" s="26">
        <v>17.022171807258761</v>
      </c>
      <c r="N65" s="26">
        <v>17.023234154351389</v>
      </c>
      <c r="O65" s="26">
        <v>17.109196988196992</v>
      </c>
      <c r="P65" s="26">
        <v>17.145710836157011</v>
      </c>
      <c r="Q65" s="26">
        <v>17.053155871195919</v>
      </c>
      <c r="R65" s="26">
        <v>17.271975215078658</v>
      </c>
      <c r="S65" s="26">
        <v>16.854808190170139</v>
      </c>
      <c r="T65" s="26">
        <v>16.4851934318555</v>
      </c>
      <c r="U65" s="26">
        <v>16.726426564495529</v>
      </c>
      <c r="V65" s="27">
        <f t="shared" si="0"/>
        <v>17.040957851696991</v>
      </c>
      <c r="W65" s="28">
        <v>118</v>
      </c>
      <c r="X65" s="29">
        <v>0.98333333333333328</v>
      </c>
    </row>
    <row r="66" spans="1:24" ht="13.9" customHeight="1" x14ac:dyDescent="0.2">
      <c r="A66" s="11">
        <v>24035430</v>
      </c>
      <c r="B66" s="22" t="s">
        <v>569</v>
      </c>
      <c r="C66" s="22" t="s">
        <v>628</v>
      </c>
      <c r="D66" s="22" t="s">
        <v>312</v>
      </c>
      <c r="E66" s="22" t="s">
        <v>263</v>
      </c>
      <c r="F66" s="22">
        <v>6</v>
      </c>
      <c r="G66" s="22">
        <v>2470</v>
      </c>
      <c r="H66" s="23">
        <v>-73.11636111</v>
      </c>
      <c r="I66" s="24">
        <v>5.7459166699999997</v>
      </c>
      <c r="J66" s="25">
        <v>23.26523183705979</v>
      </c>
      <c r="K66" s="26">
        <v>23.676010988758499</v>
      </c>
      <c r="L66" s="26">
        <v>23.16399795458528</v>
      </c>
      <c r="M66" s="26">
        <v>22.076469024655701</v>
      </c>
      <c r="N66" s="26">
        <v>21.579893846386248</v>
      </c>
      <c r="O66" s="26">
        <v>21.030931855500821</v>
      </c>
      <c r="P66" s="26">
        <v>20.826350237314909</v>
      </c>
      <c r="Q66" s="26">
        <v>20.997508479591449</v>
      </c>
      <c r="R66" s="26">
        <v>21.3755612244898</v>
      </c>
      <c r="S66" s="26">
        <v>21.716293093808339</v>
      </c>
      <c r="T66" s="26">
        <v>22.02621210936482</v>
      </c>
      <c r="U66" s="26">
        <v>22.437709516550822</v>
      </c>
      <c r="V66" s="27">
        <f t="shared" si="0"/>
        <v>22.014347514005539</v>
      </c>
      <c r="W66" s="28">
        <v>340</v>
      </c>
      <c r="X66" s="29">
        <v>0.94444444444444442</v>
      </c>
    </row>
    <row r="67" spans="1:24" ht="13.9" customHeight="1" x14ac:dyDescent="0.2">
      <c r="A67" s="11">
        <v>35195050</v>
      </c>
      <c r="B67" s="22" t="s">
        <v>566</v>
      </c>
      <c r="C67" s="22" t="s">
        <v>284</v>
      </c>
      <c r="D67" s="22" t="s">
        <v>285</v>
      </c>
      <c r="E67" s="22" t="s">
        <v>263</v>
      </c>
      <c r="F67" s="22">
        <v>6</v>
      </c>
      <c r="G67" s="22">
        <v>1550</v>
      </c>
      <c r="H67" s="23">
        <v>-72.717222220000011</v>
      </c>
      <c r="I67" s="24">
        <v>5.4072777799999994</v>
      </c>
      <c r="J67" s="25">
        <v>24.895816751122641</v>
      </c>
      <c r="K67" s="26">
        <v>25.28171663727219</v>
      </c>
      <c r="L67" s="26">
        <v>24.75571293206443</v>
      </c>
      <c r="M67" s="26">
        <v>24.1860249393008</v>
      </c>
      <c r="N67" s="26">
        <v>23.832282430213461</v>
      </c>
      <c r="O67" s="26">
        <v>23.257777777777779</v>
      </c>
      <c r="P67" s="26">
        <v>23.062270114942532</v>
      </c>
      <c r="Q67" s="26">
        <v>23.503001430160491</v>
      </c>
      <c r="R67" s="26">
        <v>24.414423280423279</v>
      </c>
      <c r="S67" s="26">
        <v>24.002986857825569</v>
      </c>
      <c r="T67" s="26">
        <v>24.277777777777779</v>
      </c>
      <c r="U67" s="26">
        <v>24.46838709677419</v>
      </c>
      <c r="V67" s="27">
        <f t="shared" ref="V67:V130" si="1">AVERAGE(J67:U67)</f>
        <v>24.161514835471262</v>
      </c>
      <c r="W67" s="28">
        <v>107</v>
      </c>
      <c r="X67" s="29">
        <v>0.89166666666666672</v>
      </c>
    </row>
    <row r="68" spans="1:24" ht="13.9" customHeight="1" x14ac:dyDescent="0.2">
      <c r="A68" s="11">
        <v>23115010</v>
      </c>
      <c r="B68" s="22" t="s">
        <v>566</v>
      </c>
      <c r="C68" s="22" t="s">
        <v>629</v>
      </c>
      <c r="D68" s="22" t="s">
        <v>629</v>
      </c>
      <c r="E68" s="22" t="s">
        <v>263</v>
      </c>
      <c r="F68" s="22">
        <v>10</v>
      </c>
      <c r="G68" s="22">
        <v>350</v>
      </c>
      <c r="H68" s="23">
        <v>-74.566666669999989</v>
      </c>
      <c r="I68" s="24">
        <v>5.9783333299999999</v>
      </c>
      <c r="J68" s="25">
        <v>32.577548201705604</v>
      </c>
      <c r="K68" s="26">
        <v>33.412230888523993</v>
      </c>
      <c r="L68" s="26">
        <v>32.540725806451611</v>
      </c>
      <c r="M68" s="26">
        <v>31.715412908930151</v>
      </c>
      <c r="N68" s="26">
        <v>31.92130737856878</v>
      </c>
      <c r="O68" s="26">
        <v>32.386735632183907</v>
      </c>
      <c r="P68" s="26">
        <v>32.889982202447158</v>
      </c>
      <c r="Q68" s="26">
        <v>33.057032258064517</v>
      </c>
      <c r="R68" s="26">
        <v>32.436459770114951</v>
      </c>
      <c r="S68" s="26">
        <v>31.239101382488482</v>
      </c>
      <c r="T68" s="26">
        <v>31.05362068965518</v>
      </c>
      <c r="U68" s="26">
        <v>31.17580645161291</v>
      </c>
      <c r="V68" s="27">
        <f t="shared" si="1"/>
        <v>32.200496964228932</v>
      </c>
      <c r="W68" s="28">
        <v>110</v>
      </c>
      <c r="X68" s="29">
        <v>0.91666666666666663</v>
      </c>
    </row>
    <row r="69" spans="1:24" ht="13.9" customHeight="1" x14ac:dyDescent="0.2">
      <c r="A69" s="11">
        <v>23125140</v>
      </c>
      <c r="B69" s="22" t="s">
        <v>566</v>
      </c>
      <c r="C69" s="22" t="s">
        <v>630</v>
      </c>
      <c r="D69" s="22" t="s">
        <v>266</v>
      </c>
      <c r="E69" s="22" t="s">
        <v>263</v>
      </c>
      <c r="F69" s="22">
        <v>6</v>
      </c>
      <c r="G69" s="22">
        <v>1250</v>
      </c>
      <c r="H69" s="23">
        <v>-74.182416669999995</v>
      </c>
      <c r="I69" s="24">
        <v>5.5208333300000003</v>
      </c>
      <c r="J69" s="25">
        <v>27.44387096774194</v>
      </c>
      <c r="K69" s="26">
        <v>27.394507389162559</v>
      </c>
      <c r="L69" s="26">
        <v>26.933548387096781</v>
      </c>
      <c r="M69" s="26">
        <v>27.015999999999998</v>
      </c>
      <c r="N69" s="26">
        <v>26.91645161290322</v>
      </c>
      <c r="O69" s="26">
        <v>27.291999999999991</v>
      </c>
      <c r="P69" s="26">
        <v>27.695483870967738</v>
      </c>
      <c r="Q69" s="26">
        <v>28.13354838709677</v>
      </c>
      <c r="R69" s="26">
        <v>28.13066666666667</v>
      </c>
      <c r="S69" s="26">
        <v>27.10387096774193</v>
      </c>
      <c r="T69" s="26">
        <v>26.612666666666669</v>
      </c>
      <c r="U69" s="26">
        <v>27.074838709677419</v>
      </c>
      <c r="V69" s="27">
        <f t="shared" si="1"/>
        <v>27.312287802143473</v>
      </c>
      <c r="W69" s="28">
        <v>120</v>
      </c>
      <c r="X69" s="29">
        <v>1</v>
      </c>
    </row>
    <row r="70" spans="1:24" ht="13.9" customHeight="1" x14ac:dyDescent="0.2">
      <c r="A70" s="11">
        <v>35075030</v>
      </c>
      <c r="B70" s="22" t="s">
        <v>566</v>
      </c>
      <c r="C70" s="22" t="s">
        <v>319</v>
      </c>
      <c r="D70" s="22" t="s">
        <v>320</v>
      </c>
      <c r="E70" s="22" t="s">
        <v>263</v>
      </c>
      <c r="F70" s="22">
        <v>6</v>
      </c>
      <c r="G70" s="22">
        <v>2200</v>
      </c>
      <c r="H70" s="23">
        <v>-73.349416669999997</v>
      </c>
      <c r="I70" s="24">
        <v>5.4222222200000001</v>
      </c>
      <c r="J70" s="25">
        <v>23.168491415571939</v>
      </c>
      <c r="K70" s="26">
        <v>23.545836651322279</v>
      </c>
      <c r="L70" s="26">
        <v>23.174203551361501</v>
      </c>
      <c r="M70" s="26">
        <v>22.27450574712643</v>
      </c>
      <c r="N70" s="26">
        <v>21.46783571163726</v>
      </c>
      <c r="O70" s="26">
        <v>20.489493596059109</v>
      </c>
      <c r="P70" s="26">
        <v>19.979731688407991</v>
      </c>
      <c r="Q70" s="26">
        <v>19.9787274899533</v>
      </c>
      <c r="R70" s="26">
        <v>21.040558620689659</v>
      </c>
      <c r="S70" s="26">
        <v>21.836735879372139</v>
      </c>
      <c r="T70" s="26">
        <v>22.413404469094122</v>
      </c>
      <c r="U70" s="26">
        <v>22.492491263308441</v>
      </c>
      <c r="V70" s="27">
        <f t="shared" si="1"/>
        <v>21.821834673658682</v>
      </c>
      <c r="W70" s="28">
        <v>291</v>
      </c>
      <c r="X70" s="29">
        <v>0.80833333333333335</v>
      </c>
    </row>
    <row r="71" spans="1:24" ht="13.9" customHeight="1" x14ac:dyDescent="0.2">
      <c r="A71" s="11">
        <v>24015360</v>
      </c>
      <c r="B71" s="22" t="s">
        <v>566</v>
      </c>
      <c r="C71" s="22" t="s">
        <v>631</v>
      </c>
      <c r="D71" s="22" t="s">
        <v>302</v>
      </c>
      <c r="E71" s="22" t="s">
        <v>263</v>
      </c>
      <c r="F71" s="22">
        <v>6</v>
      </c>
      <c r="G71" s="22">
        <v>2550</v>
      </c>
      <c r="H71" s="23">
        <v>-73.759</v>
      </c>
      <c r="I71" s="24">
        <v>5.6962222200000001</v>
      </c>
      <c r="J71" s="25">
        <v>21.827044060321779</v>
      </c>
      <c r="K71" s="26">
        <v>22.064579456303601</v>
      </c>
      <c r="L71" s="26">
        <v>21.716423655913982</v>
      </c>
      <c r="M71" s="26">
        <v>21.318765432098768</v>
      </c>
      <c r="N71" s="26">
        <v>21.41135925006893</v>
      </c>
      <c r="O71" s="26">
        <v>21.388735632183909</v>
      </c>
      <c r="P71" s="26">
        <v>21.335838174102911</v>
      </c>
      <c r="Q71" s="26">
        <v>21.27991716987129</v>
      </c>
      <c r="R71" s="26">
        <v>21.467271711366539</v>
      </c>
      <c r="S71" s="26">
        <v>21.095906298003069</v>
      </c>
      <c r="T71" s="26">
        <v>20.749411603721949</v>
      </c>
      <c r="U71" s="26">
        <v>21.237405913978499</v>
      </c>
      <c r="V71" s="27">
        <f t="shared" si="1"/>
        <v>21.407721529827935</v>
      </c>
      <c r="W71" s="28">
        <v>106</v>
      </c>
      <c r="X71" s="29">
        <v>0.8833333333333333</v>
      </c>
    </row>
    <row r="72" spans="1:24" ht="13.9" customHeight="1" x14ac:dyDescent="0.2">
      <c r="A72" s="11">
        <v>24015220</v>
      </c>
      <c r="B72" s="22" t="s">
        <v>585</v>
      </c>
      <c r="C72" s="22" t="s">
        <v>315</v>
      </c>
      <c r="D72" s="22" t="s">
        <v>316</v>
      </c>
      <c r="E72" s="22" t="s">
        <v>263</v>
      </c>
      <c r="F72" s="22">
        <v>6</v>
      </c>
      <c r="G72" s="22">
        <v>2600</v>
      </c>
      <c r="H72" s="23">
        <v>-73.495777779999997</v>
      </c>
      <c r="I72" s="24">
        <v>5.5093888899999994</v>
      </c>
      <c r="J72" s="25">
        <v>19.794271799748579</v>
      </c>
      <c r="K72" s="26">
        <v>20.093937176914189</v>
      </c>
      <c r="L72" s="26">
        <v>19.91973881107478</v>
      </c>
      <c r="M72" s="26">
        <v>19.446397489016</v>
      </c>
      <c r="N72" s="26">
        <v>19.129231702314051</v>
      </c>
      <c r="O72" s="26">
        <v>18.34770416205761</v>
      </c>
      <c r="P72" s="26">
        <v>17.74207636891661</v>
      </c>
      <c r="Q72" s="26">
        <v>17.894822708653351</v>
      </c>
      <c r="R72" s="26">
        <v>18.64260102992246</v>
      </c>
      <c r="S72" s="26">
        <v>19.149984586047989</v>
      </c>
      <c r="T72" s="26">
        <v>19.354488536155198</v>
      </c>
      <c r="U72" s="26">
        <v>19.511012013981979</v>
      </c>
      <c r="V72" s="27">
        <f t="shared" si="1"/>
        <v>19.085522198733567</v>
      </c>
      <c r="W72" s="28">
        <v>334</v>
      </c>
      <c r="X72" s="29">
        <v>0.92777777777777781</v>
      </c>
    </row>
    <row r="73" spans="1:24" ht="13.9" customHeight="1" x14ac:dyDescent="0.2">
      <c r="A73" s="11">
        <v>24015090</v>
      </c>
      <c r="B73" s="22" t="s">
        <v>566</v>
      </c>
      <c r="C73" s="22" t="s">
        <v>632</v>
      </c>
      <c r="D73" s="22" t="s">
        <v>294</v>
      </c>
      <c r="E73" s="22" t="s">
        <v>263</v>
      </c>
      <c r="F73" s="22">
        <v>6</v>
      </c>
      <c r="G73" s="22">
        <v>2300</v>
      </c>
      <c r="H73" s="23">
        <v>-73.602277779999994</v>
      </c>
      <c r="I73" s="24">
        <v>5.7106666700000002</v>
      </c>
      <c r="J73" s="25">
        <v>22.068835113563981</v>
      </c>
      <c r="K73" s="26">
        <v>22.54123095590057</v>
      </c>
      <c r="L73" s="26">
        <v>22.383023211356878</v>
      </c>
      <c r="M73" s="26">
        <v>22.052657648660411</v>
      </c>
      <c r="N73" s="26">
        <v>21.825753633765132</v>
      </c>
      <c r="O73" s="26">
        <v>21.47017199227426</v>
      </c>
      <c r="P73" s="26">
        <v>21.34563346802684</v>
      </c>
      <c r="Q73" s="26">
        <v>21.647136438274369</v>
      </c>
      <c r="R73" s="26">
        <v>21.97407966683922</v>
      </c>
      <c r="S73" s="26">
        <v>21.714389205721421</v>
      </c>
      <c r="T73" s="26">
        <v>21.25853073367259</v>
      </c>
      <c r="U73" s="26">
        <v>21.56950141380063</v>
      </c>
      <c r="V73" s="27">
        <f t="shared" si="1"/>
        <v>21.820911956821362</v>
      </c>
      <c r="W73" s="28">
        <v>327</v>
      </c>
      <c r="X73" s="29">
        <v>0.90833333333333333</v>
      </c>
    </row>
    <row r="74" spans="1:24" ht="13.9" customHeight="1" x14ac:dyDescent="0.2">
      <c r="A74" s="11">
        <v>24035320</v>
      </c>
      <c r="B74" s="22" t="s">
        <v>566</v>
      </c>
      <c r="C74" s="22" t="s">
        <v>633</v>
      </c>
      <c r="D74" s="22" t="s">
        <v>633</v>
      </c>
      <c r="E74" s="22" t="s">
        <v>263</v>
      </c>
      <c r="F74" s="22">
        <v>6</v>
      </c>
      <c r="G74" s="22">
        <v>2594</v>
      </c>
      <c r="H74" s="23">
        <v>-72.70483333</v>
      </c>
      <c r="I74" s="24">
        <v>6.1168611099999994</v>
      </c>
      <c r="J74" s="25">
        <v>21.51738474848597</v>
      </c>
      <c r="K74" s="26">
        <v>21.827410463808931</v>
      </c>
      <c r="L74" s="26">
        <v>21.45485683681456</v>
      </c>
      <c r="M74" s="26">
        <v>20.9289417989418</v>
      </c>
      <c r="N74" s="26">
        <v>20.86612984073086</v>
      </c>
      <c r="O74" s="26">
        <v>20.58448146596967</v>
      </c>
      <c r="P74" s="26">
        <v>20.63221279003961</v>
      </c>
      <c r="Q74" s="26">
        <v>20.552429404991901</v>
      </c>
      <c r="R74" s="26">
        <v>20.772216748768479</v>
      </c>
      <c r="S74" s="26">
        <v>20.74388228636106</v>
      </c>
      <c r="T74" s="26">
        <v>20.684670296430731</v>
      </c>
      <c r="U74" s="26">
        <v>21.192722127900399</v>
      </c>
      <c r="V74" s="27">
        <f t="shared" si="1"/>
        <v>20.979778234103666</v>
      </c>
      <c r="W74" s="28">
        <v>222</v>
      </c>
      <c r="X74" s="29">
        <v>0.92500000000000004</v>
      </c>
    </row>
    <row r="75" spans="1:24" ht="13.9" customHeight="1" x14ac:dyDescent="0.2">
      <c r="A75" s="11">
        <v>35235010</v>
      </c>
      <c r="B75" s="22" t="s">
        <v>566</v>
      </c>
      <c r="C75" s="22" t="s">
        <v>634</v>
      </c>
      <c r="D75" s="22" t="s">
        <v>635</v>
      </c>
      <c r="E75" s="22" t="s">
        <v>263</v>
      </c>
      <c r="F75" s="22">
        <v>6</v>
      </c>
      <c r="G75" s="22">
        <v>3590</v>
      </c>
      <c r="H75" s="23">
        <v>-72.529277780000001</v>
      </c>
      <c r="I75" s="24">
        <v>6.0116666699999994</v>
      </c>
      <c r="J75" s="25">
        <v>11.554508738175411</v>
      </c>
      <c r="K75" s="26">
        <v>11.83686471446816</v>
      </c>
      <c r="L75" s="26">
        <v>11.462769300790811</v>
      </c>
      <c r="M75" s="26">
        <v>11.127859715380399</v>
      </c>
      <c r="N75" s="26">
        <v>10.837826391998799</v>
      </c>
      <c r="O75" s="26">
        <v>10.129959302766199</v>
      </c>
      <c r="P75" s="26">
        <v>9.2670947600671969</v>
      </c>
      <c r="Q75" s="26">
        <v>9.2248075639599545</v>
      </c>
      <c r="R75" s="26">
        <v>9.1172960296408565</v>
      </c>
      <c r="S75" s="26">
        <v>9.7957974810817454</v>
      </c>
      <c r="T75" s="26">
        <v>11.00359029619805</v>
      </c>
      <c r="U75" s="26">
        <v>11.591767842372681</v>
      </c>
      <c r="V75" s="27">
        <f t="shared" si="1"/>
        <v>10.579178511408356</v>
      </c>
      <c r="W75" s="28">
        <v>111</v>
      </c>
      <c r="X75" s="29">
        <v>0.92500000000000004</v>
      </c>
    </row>
    <row r="76" spans="1:24" ht="13.9" customHeight="1" x14ac:dyDescent="0.2">
      <c r="A76" s="11">
        <v>24035340</v>
      </c>
      <c r="B76" s="22" t="s">
        <v>585</v>
      </c>
      <c r="C76" s="22" t="s">
        <v>636</v>
      </c>
      <c r="D76" s="22" t="s">
        <v>264</v>
      </c>
      <c r="E76" s="22" t="s">
        <v>263</v>
      </c>
      <c r="F76" s="22">
        <v>6</v>
      </c>
      <c r="G76" s="22">
        <v>2500</v>
      </c>
      <c r="H76" s="23">
        <v>-72.967916669999994</v>
      </c>
      <c r="I76" s="24">
        <v>5.6769444399999998</v>
      </c>
      <c r="J76" s="25">
        <v>22.822105664657819</v>
      </c>
      <c r="K76" s="26">
        <v>23.11191096047418</v>
      </c>
      <c r="L76" s="26">
        <v>22.58684348864994</v>
      </c>
      <c r="M76" s="26">
        <v>21.86856471115092</v>
      </c>
      <c r="N76" s="26">
        <v>21.330369718827221</v>
      </c>
      <c r="O76" s="26">
        <v>20.66733911363222</v>
      </c>
      <c r="P76" s="26">
        <v>20.304345718001631</v>
      </c>
      <c r="Q76" s="26">
        <v>20.412865018439931</v>
      </c>
      <c r="R76" s="26">
        <v>20.83033951131431</v>
      </c>
      <c r="S76" s="26">
        <v>21.342004720344551</v>
      </c>
      <c r="T76" s="26">
        <v>21.648253932147231</v>
      </c>
      <c r="U76" s="26">
        <v>22.17546175219837</v>
      </c>
      <c r="V76" s="27">
        <f t="shared" si="1"/>
        <v>21.591700359153194</v>
      </c>
      <c r="W76" s="28">
        <v>327</v>
      </c>
      <c r="X76" s="29">
        <v>0.90833333333333333</v>
      </c>
    </row>
    <row r="77" spans="1:24" ht="13.9" customHeight="1" x14ac:dyDescent="0.2">
      <c r="A77" s="11">
        <v>35075020</v>
      </c>
      <c r="B77" s="22" t="s">
        <v>585</v>
      </c>
      <c r="C77" s="22" t="s">
        <v>304</v>
      </c>
      <c r="D77" s="22" t="s">
        <v>304</v>
      </c>
      <c r="E77" s="22" t="s">
        <v>263</v>
      </c>
      <c r="F77" s="22">
        <v>6</v>
      </c>
      <c r="G77" s="22">
        <v>1930</v>
      </c>
      <c r="H77" s="23">
        <v>-73.449166669999997</v>
      </c>
      <c r="I77" s="24">
        <v>5.0222777799999996</v>
      </c>
      <c r="J77" s="25">
        <v>24.69852007070369</v>
      </c>
      <c r="K77" s="26">
        <v>24.91246815016137</v>
      </c>
      <c r="L77" s="26">
        <v>24.348772710418981</v>
      </c>
      <c r="M77" s="26">
        <v>23.469321102995291</v>
      </c>
      <c r="N77" s="26">
        <v>22.897364726239029</v>
      </c>
      <c r="O77" s="26">
        <v>21.761130268199231</v>
      </c>
      <c r="P77" s="26">
        <v>21.257146953405019</v>
      </c>
      <c r="Q77" s="26">
        <v>21.75379211469534</v>
      </c>
      <c r="R77" s="26">
        <v>23.05814951651158</v>
      </c>
      <c r="S77" s="26">
        <v>23.700333704115678</v>
      </c>
      <c r="T77" s="26">
        <v>24.066884094898359</v>
      </c>
      <c r="U77" s="26">
        <v>24.31946326198829</v>
      </c>
      <c r="V77" s="27">
        <f t="shared" si="1"/>
        <v>23.353612222860988</v>
      </c>
      <c r="W77" s="28">
        <v>351</v>
      </c>
      <c r="X77" s="29">
        <v>0.97499999999999998</v>
      </c>
    </row>
    <row r="78" spans="1:24" ht="13.9" customHeight="1" x14ac:dyDescent="0.2">
      <c r="A78" s="11">
        <v>24035040</v>
      </c>
      <c r="B78" s="22" t="s">
        <v>566</v>
      </c>
      <c r="C78" s="22" t="s">
        <v>282</v>
      </c>
      <c r="D78" s="22" t="s">
        <v>283</v>
      </c>
      <c r="E78" s="22" t="s">
        <v>263</v>
      </c>
      <c r="F78" s="22">
        <v>6</v>
      </c>
      <c r="G78" s="22">
        <v>2700</v>
      </c>
      <c r="H78" s="23">
        <v>-73.208777779999991</v>
      </c>
      <c r="I78" s="24">
        <v>5.5791944400000002</v>
      </c>
      <c r="J78" s="25">
        <v>20.263225806451612</v>
      </c>
      <c r="K78" s="26">
        <v>20.674310344827589</v>
      </c>
      <c r="L78" s="26">
        <v>20.26483870967742</v>
      </c>
      <c r="M78" s="26">
        <v>19.23833333333334</v>
      </c>
      <c r="N78" s="26">
        <v>18.725161290322578</v>
      </c>
      <c r="O78" s="26">
        <v>18.213333333333331</v>
      </c>
      <c r="P78" s="26">
        <v>17.924274193548381</v>
      </c>
      <c r="Q78" s="26">
        <v>18.072580645161288</v>
      </c>
      <c r="R78" s="26">
        <v>18.581666666666671</v>
      </c>
      <c r="S78" s="26">
        <v>18.953763440860211</v>
      </c>
      <c r="T78" s="26">
        <v>19.384166666666669</v>
      </c>
      <c r="U78" s="26">
        <v>19.39516129032258</v>
      </c>
      <c r="V78" s="27">
        <f t="shared" si="1"/>
        <v>19.140901310097636</v>
      </c>
      <c r="W78" s="28">
        <v>107</v>
      </c>
      <c r="X78" s="29">
        <v>0.89166666666666672</v>
      </c>
    </row>
    <row r="79" spans="1:24" ht="13.9" customHeight="1" x14ac:dyDescent="0.2">
      <c r="A79" s="11">
        <v>24035130</v>
      </c>
      <c r="B79" s="22" t="s">
        <v>585</v>
      </c>
      <c r="C79" s="22" t="s">
        <v>313</v>
      </c>
      <c r="D79" s="22" t="s">
        <v>314</v>
      </c>
      <c r="E79" s="22" t="s">
        <v>263</v>
      </c>
      <c r="F79" s="22">
        <v>6</v>
      </c>
      <c r="G79" s="22">
        <v>2690</v>
      </c>
      <c r="H79" s="23">
        <v>-73.360813059999998</v>
      </c>
      <c r="I79" s="24">
        <v>5.5430774999999999</v>
      </c>
      <c r="J79" s="25">
        <v>19.747459496058418</v>
      </c>
      <c r="K79" s="26">
        <v>20.133059079908069</v>
      </c>
      <c r="L79" s="26">
        <v>19.737646768013839</v>
      </c>
      <c r="M79" s="26">
        <v>18.87442178115186</v>
      </c>
      <c r="N79" s="26">
        <v>18.091866359447</v>
      </c>
      <c r="O79" s="26">
        <v>17.123800011324391</v>
      </c>
      <c r="P79" s="26">
        <v>16.682050544108389</v>
      </c>
      <c r="Q79" s="26">
        <v>17.087318670151451</v>
      </c>
      <c r="R79" s="26">
        <v>18.093990147783249</v>
      </c>
      <c r="S79" s="26">
        <v>18.654668342410279</v>
      </c>
      <c r="T79" s="26">
        <v>19.016678981937599</v>
      </c>
      <c r="U79" s="26">
        <v>18.97387576223835</v>
      </c>
      <c r="V79" s="27">
        <f t="shared" si="1"/>
        <v>18.518069662044407</v>
      </c>
      <c r="W79" s="28">
        <v>337</v>
      </c>
      <c r="X79" s="29">
        <v>0.93611111111111112</v>
      </c>
    </row>
    <row r="80" spans="1:24" ht="13.9" customHeight="1" x14ac:dyDescent="0.2">
      <c r="A80" s="11">
        <v>24015300</v>
      </c>
      <c r="B80" s="22" t="s">
        <v>585</v>
      </c>
      <c r="C80" s="22" t="s">
        <v>637</v>
      </c>
      <c r="D80" s="22" t="s">
        <v>638</v>
      </c>
      <c r="E80" s="22" t="s">
        <v>263</v>
      </c>
      <c r="F80" s="22">
        <v>6</v>
      </c>
      <c r="G80" s="22">
        <v>2215</v>
      </c>
      <c r="H80" s="23">
        <v>-73.54394443999999</v>
      </c>
      <c r="I80" s="24">
        <v>5.6558333300000001</v>
      </c>
      <c r="J80" s="25">
        <v>24.23924155145929</v>
      </c>
      <c r="K80" s="26">
        <v>24.81876967022442</v>
      </c>
      <c r="L80" s="26">
        <v>24.443630783174729</v>
      </c>
      <c r="M80" s="26">
        <v>23.982911877394638</v>
      </c>
      <c r="N80" s="26">
        <v>23.668341778931321</v>
      </c>
      <c r="O80" s="26">
        <v>23.399274260576949</v>
      </c>
      <c r="P80" s="26">
        <v>23.213862316153751</v>
      </c>
      <c r="Q80" s="26">
        <v>23.537201646090541</v>
      </c>
      <c r="R80" s="26">
        <v>24.024060320267221</v>
      </c>
      <c r="S80" s="26">
        <v>23.548125283236519</v>
      </c>
      <c r="T80" s="26">
        <v>23.182586206896559</v>
      </c>
      <c r="U80" s="26">
        <v>23.338720124064949</v>
      </c>
      <c r="V80" s="27">
        <f t="shared" si="1"/>
        <v>23.783060484872575</v>
      </c>
      <c r="W80" s="28">
        <v>103</v>
      </c>
      <c r="X80" s="29">
        <v>0.85833333333333328</v>
      </c>
    </row>
    <row r="81" spans="1:24" ht="13.9" customHeight="1" x14ac:dyDescent="0.2">
      <c r="A81" s="11">
        <v>26185010</v>
      </c>
      <c r="B81" s="22" t="s">
        <v>566</v>
      </c>
      <c r="C81" s="22" t="s">
        <v>639</v>
      </c>
      <c r="D81" s="22" t="s">
        <v>640</v>
      </c>
      <c r="E81" s="22" t="s">
        <v>115</v>
      </c>
      <c r="F81" s="22">
        <v>1</v>
      </c>
      <c r="G81" s="22">
        <v>2180</v>
      </c>
      <c r="H81" s="23">
        <v>-75.344777780000001</v>
      </c>
      <c r="I81" s="24">
        <v>5.5787499999999994</v>
      </c>
      <c r="J81" s="25">
        <v>21.57193638761208</v>
      </c>
      <c r="K81" s="26">
        <v>21.899133560848121</v>
      </c>
      <c r="L81" s="26">
        <v>21.86692204810651</v>
      </c>
      <c r="M81" s="26">
        <v>21.654736945806381</v>
      </c>
      <c r="N81" s="26">
        <v>21.520542091851478</v>
      </c>
      <c r="O81" s="26">
        <v>21.85398689645135</v>
      </c>
      <c r="P81" s="26">
        <v>22.249978625463569</v>
      </c>
      <c r="Q81" s="26">
        <v>22.056703711775071</v>
      </c>
      <c r="R81" s="26">
        <v>21.71600784239623</v>
      </c>
      <c r="S81" s="26">
        <v>20.683914302142099</v>
      </c>
      <c r="T81" s="26">
        <v>20.422423693297219</v>
      </c>
      <c r="U81" s="26">
        <v>20.784189779397199</v>
      </c>
      <c r="V81" s="27">
        <f t="shared" si="1"/>
        <v>21.523372990428943</v>
      </c>
      <c r="W81" s="28">
        <v>219</v>
      </c>
      <c r="X81" s="29">
        <v>0.91249999999999998</v>
      </c>
    </row>
    <row r="82" spans="1:24" ht="13.9" customHeight="1" x14ac:dyDescent="0.2">
      <c r="A82" s="11">
        <v>26145020</v>
      </c>
      <c r="B82" s="22" t="s">
        <v>566</v>
      </c>
      <c r="C82" s="22" t="s">
        <v>430</v>
      </c>
      <c r="D82" s="22" t="s">
        <v>431</v>
      </c>
      <c r="E82" s="22" t="s">
        <v>115</v>
      </c>
      <c r="F82" s="22">
        <v>9</v>
      </c>
      <c r="G82" s="22">
        <v>1984</v>
      </c>
      <c r="H82" s="23">
        <v>-75.800138889999999</v>
      </c>
      <c r="I82" s="24">
        <v>5.27594444</v>
      </c>
      <c r="J82" s="25">
        <v>22.18027874357751</v>
      </c>
      <c r="K82" s="26">
        <v>22.383650324034939</v>
      </c>
      <c r="L82" s="26">
        <v>22.22821882418657</v>
      </c>
      <c r="M82" s="26">
        <v>22.091876408127838</v>
      </c>
      <c r="N82" s="26">
        <v>21.959580800997351</v>
      </c>
      <c r="O82" s="26">
        <v>22.18983563163474</v>
      </c>
      <c r="P82" s="26">
        <v>22.577401658408331</v>
      </c>
      <c r="Q82" s="26">
        <v>22.71125914315569</v>
      </c>
      <c r="R82" s="26">
        <v>22.364222333277809</v>
      </c>
      <c r="S82" s="26">
        <v>21.531607341490549</v>
      </c>
      <c r="T82" s="26">
        <v>21.231450541263769</v>
      </c>
      <c r="U82" s="26">
        <v>21.724255654430848</v>
      </c>
      <c r="V82" s="27">
        <f t="shared" si="1"/>
        <v>22.097803117048826</v>
      </c>
      <c r="W82" s="28">
        <v>280</v>
      </c>
      <c r="X82" s="29">
        <v>0.77777777777777779</v>
      </c>
    </row>
    <row r="83" spans="1:24" ht="13.9" customHeight="1" x14ac:dyDescent="0.2">
      <c r="A83" s="11">
        <v>26155110</v>
      </c>
      <c r="B83" s="22" t="s">
        <v>585</v>
      </c>
      <c r="C83" s="22" t="s">
        <v>641</v>
      </c>
      <c r="D83" s="22" t="s">
        <v>428</v>
      </c>
      <c r="E83" s="22" t="s">
        <v>115</v>
      </c>
      <c r="F83" s="22">
        <v>9</v>
      </c>
      <c r="G83" s="22">
        <v>2104</v>
      </c>
      <c r="H83" s="23">
        <v>-75.469916669999989</v>
      </c>
      <c r="I83" s="24">
        <v>5.0297777799999999</v>
      </c>
      <c r="J83" s="25">
        <v>21.436949110122359</v>
      </c>
      <c r="K83" s="26">
        <v>21.905593806576569</v>
      </c>
      <c r="L83" s="26">
        <v>21.58399517982944</v>
      </c>
      <c r="M83" s="26">
        <v>21.339280544912729</v>
      </c>
      <c r="N83" s="26">
        <v>21.043653596588801</v>
      </c>
      <c r="O83" s="26">
        <v>21.05895114942529</v>
      </c>
      <c r="P83" s="26">
        <v>21.409907304412311</v>
      </c>
      <c r="Q83" s="26">
        <v>21.522857738757349</v>
      </c>
      <c r="R83" s="26">
        <v>21.063776683087031</v>
      </c>
      <c r="S83" s="26">
        <v>20.613155351265601</v>
      </c>
      <c r="T83" s="26">
        <v>20.75732142857143</v>
      </c>
      <c r="U83" s="26">
        <v>20.87467829028591</v>
      </c>
      <c r="V83" s="27">
        <f t="shared" si="1"/>
        <v>21.217510015319569</v>
      </c>
      <c r="W83" s="28">
        <v>98</v>
      </c>
      <c r="X83" s="29">
        <v>0.81666666666666665</v>
      </c>
    </row>
    <row r="84" spans="1:24" ht="13.9" customHeight="1" x14ac:dyDescent="0.2">
      <c r="A84" s="11">
        <v>26185040</v>
      </c>
      <c r="B84" s="22" t="s">
        <v>566</v>
      </c>
      <c r="C84" s="22" t="s">
        <v>642</v>
      </c>
      <c r="D84" s="22" t="s">
        <v>643</v>
      </c>
      <c r="E84" s="22" t="s">
        <v>115</v>
      </c>
      <c r="F84" s="22">
        <v>1</v>
      </c>
      <c r="G84" s="22">
        <v>2690</v>
      </c>
      <c r="H84" s="23">
        <v>-75.375333329999989</v>
      </c>
      <c r="I84" s="24">
        <v>5.3729444399999986</v>
      </c>
      <c r="J84" s="25">
        <v>16.940465490304199</v>
      </c>
      <c r="K84" s="26">
        <v>17.04235577179476</v>
      </c>
      <c r="L84" s="26">
        <v>16.814560571828778</v>
      </c>
      <c r="M84" s="26">
        <v>16.746461083743839</v>
      </c>
      <c r="N84" s="26">
        <v>17.094601945748149</v>
      </c>
      <c r="O84" s="26">
        <v>17.26449458398373</v>
      </c>
      <c r="P84" s="26">
        <v>17.374420758329549</v>
      </c>
      <c r="Q84" s="26">
        <v>17.353228579962451</v>
      </c>
      <c r="R84" s="26">
        <v>17.229621179410721</v>
      </c>
      <c r="S84" s="26">
        <v>16.483027800001022</v>
      </c>
      <c r="T84" s="26">
        <v>16.008670825555878</v>
      </c>
      <c r="U84" s="26">
        <v>16.601338509919682</v>
      </c>
      <c r="V84" s="27">
        <f t="shared" si="1"/>
        <v>16.91277059171523</v>
      </c>
      <c r="W84" s="28">
        <v>317</v>
      </c>
      <c r="X84" s="29">
        <v>0.88055555555555554</v>
      </c>
    </row>
    <row r="85" spans="1:24" ht="13.9" customHeight="1" x14ac:dyDescent="0.2">
      <c r="A85" s="11">
        <v>23055040</v>
      </c>
      <c r="B85" s="22" t="s">
        <v>566</v>
      </c>
      <c r="C85" s="22" t="s">
        <v>491</v>
      </c>
      <c r="D85" s="22" t="s">
        <v>491</v>
      </c>
      <c r="E85" s="22" t="s">
        <v>115</v>
      </c>
      <c r="F85" s="22">
        <v>10</v>
      </c>
      <c r="G85" s="22">
        <v>1532</v>
      </c>
      <c r="H85" s="23">
        <v>-74.992927780000002</v>
      </c>
      <c r="I85" s="24">
        <v>5.4182880600000001</v>
      </c>
      <c r="J85" s="25">
        <v>21.650697973077691</v>
      </c>
      <c r="K85" s="26">
        <v>21.99678979924574</v>
      </c>
      <c r="L85" s="26">
        <v>21.996136761577471</v>
      </c>
      <c r="M85" s="26">
        <v>22.086547699745498</v>
      </c>
      <c r="N85" s="26">
        <v>22.242951330523301</v>
      </c>
      <c r="O85" s="26">
        <v>22.508443080573301</v>
      </c>
      <c r="P85" s="26">
        <v>23.031672231617851</v>
      </c>
      <c r="Q85" s="26">
        <v>23.450636822409319</v>
      </c>
      <c r="R85" s="26">
        <v>22.819631675276192</v>
      </c>
      <c r="S85" s="26">
        <v>21.808832428070328</v>
      </c>
      <c r="T85" s="26">
        <v>21.40593724126526</v>
      </c>
      <c r="U85" s="26">
        <v>21.380944131040671</v>
      </c>
      <c r="V85" s="27">
        <f t="shared" si="1"/>
        <v>22.198268431201882</v>
      </c>
      <c r="W85" s="28">
        <v>338</v>
      </c>
      <c r="X85" s="29">
        <v>0.93888888888888888</v>
      </c>
    </row>
    <row r="86" spans="1:24" ht="13.9" customHeight="1" x14ac:dyDescent="0.2">
      <c r="A86" s="11">
        <v>44045030</v>
      </c>
      <c r="B86" s="22" t="s">
        <v>566</v>
      </c>
      <c r="C86" s="22" t="s">
        <v>644</v>
      </c>
      <c r="D86" s="22" t="s">
        <v>645</v>
      </c>
      <c r="E86" s="22" t="s">
        <v>225</v>
      </c>
      <c r="F86" s="22">
        <v>4</v>
      </c>
      <c r="G86" s="22">
        <v>300</v>
      </c>
      <c r="H86" s="23">
        <v>-75.807722220000002</v>
      </c>
      <c r="I86" s="24">
        <v>1.30336111</v>
      </c>
      <c r="J86" s="25">
        <v>31.938689201816821</v>
      </c>
      <c r="K86" s="26">
        <v>31.595192531653581</v>
      </c>
      <c r="L86" s="26">
        <v>30.491012060952279</v>
      </c>
      <c r="M86" s="26">
        <v>30.186951449277711</v>
      </c>
      <c r="N86" s="26">
        <v>29.80147755669789</v>
      </c>
      <c r="O86" s="26">
        <v>29.171165541567841</v>
      </c>
      <c r="P86" s="26">
        <v>29.009787056843781</v>
      </c>
      <c r="Q86" s="26">
        <v>30.104471199854402</v>
      </c>
      <c r="R86" s="26">
        <v>31.232848427434629</v>
      </c>
      <c r="S86" s="26">
        <v>31.243448883790379</v>
      </c>
      <c r="T86" s="26">
        <v>31.224999918132099</v>
      </c>
      <c r="U86" s="26">
        <v>31.493429675710399</v>
      </c>
      <c r="V86" s="27">
        <f t="shared" si="1"/>
        <v>30.624456125310981</v>
      </c>
      <c r="W86" s="28">
        <v>317</v>
      </c>
      <c r="X86" s="29">
        <v>0.88055555555555554</v>
      </c>
    </row>
    <row r="87" spans="1:24" ht="13.9" customHeight="1" x14ac:dyDescent="0.2">
      <c r="A87" s="11">
        <v>44035020</v>
      </c>
      <c r="B87" s="22" t="s">
        <v>566</v>
      </c>
      <c r="C87" s="22" t="s">
        <v>646</v>
      </c>
      <c r="D87" s="22" t="s">
        <v>647</v>
      </c>
      <c r="E87" s="22" t="s">
        <v>225</v>
      </c>
      <c r="F87" s="22">
        <v>4</v>
      </c>
      <c r="G87" s="22">
        <v>244</v>
      </c>
      <c r="H87" s="23">
        <v>-75.559555560000007</v>
      </c>
      <c r="I87" s="24">
        <v>1.58905556</v>
      </c>
      <c r="J87" s="25">
        <v>32.745085891120361</v>
      </c>
      <c r="K87" s="26">
        <v>32.103216717759452</v>
      </c>
      <c r="L87" s="26">
        <v>30.826426336782731</v>
      </c>
      <c r="M87" s="26">
        <v>30.32002755864826</v>
      </c>
      <c r="N87" s="26">
        <v>29.807227772073439</v>
      </c>
      <c r="O87" s="26">
        <v>29.114432687854439</v>
      </c>
      <c r="P87" s="26">
        <v>29.02991574765613</v>
      </c>
      <c r="Q87" s="26">
        <v>30.20336791881952</v>
      </c>
      <c r="R87" s="26">
        <v>31.109325244785019</v>
      </c>
      <c r="S87" s="26">
        <v>31.363887421061609</v>
      </c>
      <c r="T87" s="26">
        <v>31.489652488316281</v>
      </c>
      <c r="U87" s="26">
        <v>31.999469587290719</v>
      </c>
      <c r="V87" s="27">
        <f t="shared" si="1"/>
        <v>30.842669614347329</v>
      </c>
      <c r="W87" s="28">
        <v>300</v>
      </c>
      <c r="X87" s="29">
        <v>0.83333333333333337</v>
      </c>
    </row>
    <row r="88" spans="1:24" ht="13.9" customHeight="1" x14ac:dyDescent="0.2">
      <c r="A88" s="11">
        <v>44035030</v>
      </c>
      <c r="B88" s="22" t="s">
        <v>569</v>
      </c>
      <c r="C88" s="22" t="s">
        <v>648</v>
      </c>
      <c r="D88" s="22" t="s">
        <v>647</v>
      </c>
      <c r="E88" s="22" t="s">
        <v>225</v>
      </c>
      <c r="F88" s="22">
        <v>4</v>
      </c>
      <c r="G88" s="22">
        <v>280</v>
      </c>
      <c r="H88" s="23">
        <v>-75.66</v>
      </c>
      <c r="I88" s="24">
        <v>1.5</v>
      </c>
      <c r="J88" s="25">
        <v>32.227504372877569</v>
      </c>
      <c r="K88" s="26">
        <v>31.900252620942279</v>
      </c>
      <c r="L88" s="26">
        <v>30.66068101309147</v>
      </c>
      <c r="M88" s="26">
        <v>30.057806878306881</v>
      </c>
      <c r="N88" s="26">
        <v>29.56672747497219</v>
      </c>
      <c r="O88" s="26">
        <v>28.90501825186308</v>
      </c>
      <c r="P88" s="26">
        <v>29.097225888847689</v>
      </c>
      <c r="Q88" s="26">
        <v>30.073884563094801</v>
      </c>
      <c r="R88" s="26">
        <v>30.996357142857139</v>
      </c>
      <c r="S88" s="26">
        <v>31.170910339334512</v>
      </c>
      <c r="T88" s="26">
        <v>31.518679073161831</v>
      </c>
      <c r="U88" s="26">
        <v>31.645988546945169</v>
      </c>
      <c r="V88" s="27">
        <f t="shared" si="1"/>
        <v>30.651753013857885</v>
      </c>
      <c r="W88" s="28">
        <v>116</v>
      </c>
      <c r="X88" s="29">
        <v>0.96666666666666667</v>
      </c>
    </row>
    <row r="89" spans="1:24" ht="13.9" customHeight="1" x14ac:dyDescent="0.2">
      <c r="A89" s="11">
        <v>46035020</v>
      </c>
      <c r="B89" s="22" t="s">
        <v>566</v>
      </c>
      <c r="C89" s="22" t="s">
        <v>649</v>
      </c>
      <c r="D89" s="22" t="s">
        <v>650</v>
      </c>
      <c r="E89" s="22" t="s">
        <v>225</v>
      </c>
      <c r="F89" s="22">
        <v>4</v>
      </c>
      <c r="G89" s="22">
        <v>285</v>
      </c>
      <c r="H89" s="23">
        <v>-75.150666669999993</v>
      </c>
      <c r="I89" s="24">
        <v>1.9175277799999999</v>
      </c>
      <c r="J89" s="25">
        <v>32.672637910435448</v>
      </c>
      <c r="K89" s="26">
        <v>32.386947031002208</v>
      </c>
      <c r="L89" s="26">
        <v>31.222151861857089</v>
      </c>
      <c r="M89" s="26">
        <v>30.19482235601776</v>
      </c>
      <c r="N89" s="26">
        <v>30.083390327877531</v>
      </c>
      <c r="O89" s="26">
        <v>29.270898051855909</v>
      </c>
      <c r="P89" s="26">
        <v>29.203738272480209</v>
      </c>
      <c r="Q89" s="26">
        <v>30.179612738433651</v>
      </c>
      <c r="R89" s="26">
        <v>31.1848315018315</v>
      </c>
      <c r="S89" s="26">
        <v>31.313451159724799</v>
      </c>
      <c r="T89" s="26">
        <v>31.571820512820519</v>
      </c>
      <c r="U89" s="26">
        <v>31.972169900712721</v>
      </c>
      <c r="V89" s="27">
        <f t="shared" si="1"/>
        <v>30.93803930208745</v>
      </c>
      <c r="W89" s="28">
        <v>114</v>
      </c>
      <c r="X89" s="29">
        <v>0.95</v>
      </c>
    </row>
    <row r="90" spans="1:24" ht="13.9" customHeight="1" x14ac:dyDescent="0.2">
      <c r="A90" s="11">
        <v>44045010</v>
      </c>
      <c r="B90" s="22" t="s">
        <v>566</v>
      </c>
      <c r="C90" s="22" t="s">
        <v>651</v>
      </c>
      <c r="D90" s="22" t="s">
        <v>652</v>
      </c>
      <c r="E90" s="22" t="s">
        <v>225</v>
      </c>
      <c r="F90" s="22">
        <v>4</v>
      </c>
      <c r="G90" s="22">
        <v>320</v>
      </c>
      <c r="H90" s="23">
        <v>-75.961500000000001</v>
      </c>
      <c r="I90" s="24">
        <v>1.3251388900000001</v>
      </c>
      <c r="J90" s="25">
        <v>31.6330273009054</v>
      </c>
      <c r="K90" s="26">
        <v>31.3440042280447</v>
      </c>
      <c r="L90" s="26">
        <v>30.3996026885475</v>
      </c>
      <c r="M90" s="26">
        <v>30.141981830650082</v>
      </c>
      <c r="N90" s="26">
        <v>29.7342198247486</v>
      </c>
      <c r="O90" s="26">
        <v>29.00008015149513</v>
      </c>
      <c r="P90" s="26">
        <v>28.80830593663741</v>
      </c>
      <c r="Q90" s="26">
        <v>30.030668369518938</v>
      </c>
      <c r="R90" s="26">
        <v>31.333378216621981</v>
      </c>
      <c r="S90" s="26">
        <v>31.46119106137748</v>
      </c>
      <c r="T90" s="26">
        <v>31.21624879888099</v>
      </c>
      <c r="U90" s="26">
        <v>31.333722095607339</v>
      </c>
      <c r="V90" s="27">
        <f t="shared" si="1"/>
        <v>30.536369208586294</v>
      </c>
      <c r="W90" s="28">
        <v>347</v>
      </c>
      <c r="X90" s="29">
        <v>0.96388888888888891</v>
      </c>
    </row>
    <row r="91" spans="1:24" ht="13.9" customHeight="1" x14ac:dyDescent="0.2">
      <c r="A91" s="11">
        <v>44135010</v>
      </c>
      <c r="B91" s="22" t="s">
        <v>585</v>
      </c>
      <c r="C91" s="22" t="s">
        <v>224</v>
      </c>
      <c r="D91" s="22" t="s">
        <v>226</v>
      </c>
      <c r="E91" s="22" t="s">
        <v>225</v>
      </c>
      <c r="F91" s="22">
        <v>4</v>
      </c>
      <c r="G91" s="22">
        <v>150</v>
      </c>
      <c r="H91" s="23">
        <v>-72.381916669999995</v>
      </c>
      <c r="I91" s="24">
        <v>-0.61636111000000005</v>
      </c>
      <c r="J91" s="25">
        <v>32.261755190952897</v>
      </c>
      <c r="K91" s="26">
        <v>31.917250423763839</v>
      </c>
      <c r="L91" s="26">
        <v>31.52439665471924</v>
      </c>
      <c r="M91" s="26">
        <v>30.888918992884509</v>
      </c>
      <c r="N91" s="26">
        <v>30.25885020393029</v>
      </c>
      <c r="O91" s="26">
        <v>29.718258178603001</v>
      </c>
      <c r="P91" s="26">
        <v>29.789410095579449</v>
      </c>
      <c r="Q91" s="26">
        <v>30.49059139784946</v>
      </c>
      <c r="R91" s="26">
        <v>31.23544312169312</v>
      </c>
      <c r="S91" s="26">
        <v>31.700400856919199</v>
      </c>
      <c r="T91" s="26">
        <v>31.640666666666672</v>
      </c>
      <c r="U91" s="26">
        <v>31.873701048718971</v>
      </c>
      <c r="V91" s="27">
        <f t="shared" si="1"/>
        <v>31.108303569356725</v>
      </c>
      <c r="W91" s="28">
        <v>108</v>
      </c>
      <c r="X91" s="29">
        <v>0.9</v>
      </c>
    </row>
    <row r="92" spans="1:24" ht="13.9" customHeight="1" x14ac:dyDescent="0.2">
      <c r="A92" s="11">
        <v>44055010</v>
      </c>
      <c r="B92" s="22" t="s">
        <v>585</v>
      </c>
      <c r="C92" s="22" t="s">
        <v>535</v>
      </c>
      <c r="D92" s="22" t="s">
        <v>226</v>
      </c>
      <c r="E92" s="22" t="s">
        <v>225</v>
      </c>
      <c r="F92" s="22">
        <v>11</v>
      </c>
      <c r="G92" s="22">
        <v>219</v>
      </c>
      <c r="H92" s="23">
        <v>-75.236111109999996</v>
      </c>
      <c r="I92" s="24">
        <v>0.73750000000000004</v>
      </c>
      <c r="J92" s="25">
        <v>32.38987117033669</v>
      </c>
      <c r="K92" s="26">
        <v>31.727088400488402</v>
      </c>
      <c r="L92" s="26">
        <v>30.480551504644701</v>
      </c>
      <c r="M92" s="26">
        <v>29.83366758241759</v>
      </c>
      <c r="N92" s="26">
        <v>29.525276254038879</v>
      </c>
      <c r="O92" s="26">
        <v>29.176505057442562</v>
      </c>
      <c r="P92" s="26">
        <v>28.981793702127721</v>
      </c>
      <c r="Q92" s="26">
        <v>29.88523778448717</v>
      </c>
      <c r="R92" s="26">
        <v>30.746390032700379</v>
      </c>
      <c r="S92" s="26">
        <v>31.322301410738561</v>
      </c>
      <c r="T92" s="26">
        <v>31.600027196223319</v>
      </c>
      <c r="U92" s="26">
        <v>31.651257977592788</v>
      </c>
      <c r="V92" s="27">
        <f t="shared" si="1"/>
        <v>30.609997339436564</v>
      </c>
      <c r="W92" s="28">
        <v>114</v>
      </c>
      <c r="X92" s="29">
        <v>0.95</v>
      </c>
    </row>
    <row r="93" spans="1:24" ht="13.9" customHeight="1" x14ac:dyDescent="0.2">
      <c r="A93" s="11">
        <v>44045020</v>
      </c>
      <c r="B93" s="22" t="s">
        <v>566</v>
      </c>
      <c r="C93" s="22" t="s">
        <v>239</v>
      </c>
      <c r="D93" s="22" t="s">
        <v>240</v>
      </c>
      <c r="E93" s="22" t="s">
        <v>225</v>
      </c>
      <c r="F93" s="22">
        <v>4</v>
      </c>
      <c r="G93" s="22">
        <v>270</v>
      </c>
      <c r="H93" s="23">
        <v>-75.704472220000014</v>
      </c>
      <c r="I93" s="24">
        <v>1.1952499999999999</v>
      </c>
      <c r="J93" s="25">
        <v>32.555853245718843</v>
      </c>
      <c r="K93" s="26">
        <v>32.121955364558808</v>
      </c>
      <c r="L93" s="26">
        <v>31.122801689166511</v>
      </c>
      <c r="M93" s="26">
        <v>30.70856209990243</v>
      </c>
      <c r="N93" s="26">
        <v>30.224245642155878</v>
      </c>
      <c r="O93" s="26">
        <v>29.564826480288549</v>
      </c>
      <c r="P93" s="26">
        <v>29.378447243270202</v>
      </c>
      <c r="Q93" s="26">
        <v>30.571207119021128</v>
      </c>
      <c r="R93" s="26">
        <v>31.57003010399562</v>
      </c>
      <c r="S93" s="26">
        <v>31.76613503829833</v>
      </c>
      <c r="T93" s="26">
        <v>31.94340140319451</v>
      </c>
      <c r="U93" s="26">
        <v>32.352467337759698</v>
      </c>
      <c r="V93" s="27">
        <f t="shared" si="1"/>
        <v>31.156661063944213</v>
      </c>
      <c r="W93" s="28">
        <v>287</v>
      </c>
      <c r="X93" s="29">
        <v>0.79722222222222228</v>
      </c>
    </row>
    <row r="94" spans="1:24" ht="13.9" customHeight="1" x14ac:dyDescent="0.2">
      <c r="A94" s="11">
        <v>35225030</v>
      </c>
      <c r="B94" s="22" t="s">
        <v>566</v>
      </c>
      <c r="C94" s="22" t="s">
        <v>653</v>
      </c>
      <c r="D94" s="22" t="s">
        <v>209</v>
      </c>
      <c r="E94" s="22" t="s">
        <v>194</v>
      </c>
      <c r="F94" s="22">
        <v>3</v>
      </c>
      <c r="G94" s="22">
        <v>130</v>
      </c>
      <c r="H94" s="23">
        <v>-71.433055560000014</v>
      </c>
      <c r="I94" s="24">
        <v>4.9104722199999999</v>
      </c>
      <c r="J94" s="25">
        <v>33.308300767641697</v>
      </c>
      <c r="K94" s="26">
        <v>34.433716923137489</v>
      </c>
      <c r="L94" s="26">
        <v>34.325387861930921</v>
      </c>
      <c r="M94" s="26">
        <v>32.445439553180329</v>
      </c>
      <c r="N94" s="26">
        <v>31.231997939887862</v>
      </c>
      <c r="O94" s="26">
        <v>30.31073667315642</v>
      </c>
      <c r="P94" s="26">
        <v>30.168933517456878</v>
      </c>
      <c r="Q94" s="26">
        <v>30.948480459796951</v>
      </c>
      <c r="R94" s="26">
        <v>31.92355343062879</v>
      </c>
      <c r="S94" s="26">
        <v>32.110025726590813</v>
      </c>
      <c r="T94" s="26">
        <v>31.94818128078818</v>
      </c>
      <c r="U94" s="26">
        <v>32.229772890513267</v>
      </c>
      <c r="V94" s="27">
        <f t="shared" si="1"/>
        <v>32.115377252059133</v>
      </c>
      <c r="W94" s="28">
        <v>326</v>
      </c>
      <c r="X94" s="29">
        <v>0.90555555555555556</v>
      </c>
    </row>
    <row r="95" spans="1:24" ht="13.9" customHeight="1" x14ac:dyDescent="0.2">
      <c r="A95" s="11">
        <v>36015010</v>
      </c>
      <c r="B95" s="22" t="s">
        <v>585</v>
      </c>
      <c r="C95" s="22" t="s">
        <v>654</v>
      </c>
      <c r="D95" s="22" t="s">
        <v>654</v>
      </c>
      <c r="E95" s="22" t="s">
        <v>194</v>
      </c>
      <c r="F95" s="22">
        <v>6</v>
      </c>
      <c r="G95" s="22">
        <v>342</v>
      </c>
      <c r="H95" s="23">
        <v>-71.887194440000002</v>
      </c>
      <c r="I95" s="24">
        <v>5.8785277799999998</v>
      </c>
      <c r="J95" s="25">
        <v>32.467216248506567</v>
      </c>
      <c r="K95" s="26">
        <v>33.332390682965389</v>
      </c>
      <c r="L95" s="26">
        <v>33.13967741935484</v>
      </c>
      <c r="M95" s="26">
        <v>32.125678160919541</v>
      </c>
      <c r="N95" s="26">
        <v>31.025075268817201</v>
      </c>
      <c r="O95" s="26">
        <v>30.034290640394079</v>
      </c>
      <c r="P95" s="26">
        <v>30.086073414905449</v>
      </c>
      <c r="Q95" s="26">
        <v>30.587147942157952</v>
      </c>
      <c r="R95" s="26">
        <v>31.481520525451561</v>
      </c>
      <c r="S95" s="26">
        <v>31.894814814814811</v>
      </c>
      <c r="T95" s="26">
        <v>31.64612068965517</v>
      </c>
      <c r="U95" s="26">
        <v>32.030806451612897</v>
      </c>
      <c r="V95" s="27">
        <f t="shared" si="1"/>
        <v>31.654234354962952</v>
      </c>
      <c r="W95" s="28">
        <v>113</v>
      </c>
      <c r="X95" s="29">
        <v>0.94166666666666665</v>
      </c>
    </row>
    <row r="96" spans="1:24" ht="13.9" customHeight="1" x14ac:dyDescent="0.2">
      <c r="A96" s="11">
        <v>35235050</v>
      </c>
      <c r="B96" s="22" t="s">
        <v>566</v>
      </c>
      <c r="C96" s="22" t="s">
        <v>655</v>
      </c>
      <c r="D96" s="22" t="s">
        <v>306</v>
      </c>
      <c r="E96" s="22" t="s">
        <v>194</v>
      </c>
      <c r="F96" s="22">
        <v>6</v>
      </c>
      <c r="G96" s="22">
        <v>1017</v>
      </c>
      <c r="H96" s="23">
        <v>-72.166777780000004</v>
      </c>
      <c r="I96" s="24">
        <v>5.8185833300000001</v>
      </c>
      <c r="J96" s="25">
        <v>26.97974527252503</v>
      </c>
      <c r="K96" s="26">
        <v>27.82766009852217</v>
      </c>
      <c r="L96" s="26">
        <v>27.534053763440859</v>
      </c>
      <c r="M96" s="26">
        <v>26.522988505747129</v>
      </c>
      <c r="N96" s="26">
        <v>25.856774193548389</v>
      </c>
      <c r="O96" s="26">
        <v>25.079518518518519</v>
      </c>
      <c r="P96" s="26">
        <v>24.958892473118279</v>
      </c>
      <c r="Q96" s="26">
        <v>25.418951612903221</v>
      </c>
      <c r="R96" s="26">
        <v>26.452733077905489</v>
      </c>
      <c r="S96" s="26">
        <v>26.287220368310471</v>
      </c>
      <c r="T96" s="26">
        <v>26.00791666666667</v>
      </c>
      <c r="U96" s="26">
        <v>26.19444892473118</v>
      </c>
      <c r="V96" s="27">
        <f t="shared" si="1"/>
        <v>26.260075289661454</v>
      </c>
      <c r="W96" s="28">
        <v>112</v>
      </c>
      <c r="X96" s="29">
        <v>0.93333333333333335</v>
      </c>
    </row>
    <row r="97" spans="1:24" ht="13.9" customHeight="1" x14ac:dyDescent="0.2">
      <c r="A97" s="11">
        <v>35195020</v>
      </c>
      <c r="B97" s="22" t="s">
        <v>656</v>
      </c>
      <c r="C97" s="22" t="s">
        <v>308</v>
      </c>
      <c r="D97" s="22" t="s">
        <v>308</v>
      </c>
      <c r="E97" s="22" t="s">
        <v>194</v>
      </c>
      <c r="F97" s="22">
        <v>6</v>
      </c>
      <c r="G97" s="22">
        <v>460</v>
      </c>
      <c r="H97" s="23">
        <v>-72.86984167</v>
      </c>
      <c r="I97" s="24">
        <v>5.0272577799999993</v>
      </c>
      <c r="J97" s="25">
        <v>31.519478295499809</v>
      </c>
      <c r="K97" s="26">
        <v>32.305800720671407</v>
      </c>
      <c r="L97" s="26">
        <v>31.477523809523809</v>
      </c>
      <c r="M97" s="26">
        <v>30.318413382594422</v>
      </c>
      <c r="N97" s="26">
        <v>29.38491954022988</v>
      </c>
      <c r="O97" s="26">
        <v>28.79714778325123</v>
      </c>
      <c r="P97" s="26">
        <v>28.671096774193551</v>
      </c>
      <c r="Q97" s="26">
        <v>29.42508342602892</v>
      </c>
      <c r="R97" s="26">
        <v>30.146999999999998</v>
      </c>
      <c r="S97" s="26">
        <v>30.510252543978901</v>
      </c>
      <c r="T97" s="26">
        <v>30.052916666666661</v>
      </c>
      <c r="U97" s="26">
        <v>30.742079197684031</v>
      </c>
      <c r="V97" s="27">
        <f t="shared" si="1"/>
        <v>30.279309345026878</v>
      </c>
      <c r="W97" s="28">
        <v>110</v>
      </c>
      <c r="X97" s="29">
        <v>0.91666666666666663</v>
      </c>
    </row>
    <row r="98" spans="1:24" ht="13.9" customHeight="1" x14ac:dyDescent="0.2">
      <c r="A98" s="11">
        <v>35095110</v>
      </c>
      <c r="B98" s="22" t="s">
        <v>585</v>
      </c>
      <c r="C98" s="22" t="s">
        <v>657</v>
      </c>
      <c r="D98" s="22" t="s">
        <v>195</v>
      </c>
      <c r="E98" s="22" t="s">
        <v>194</v>
      </c>
      <c r="F98" s="22">
        <v>3</v>
      </c>
      <c r="G98" s="22">
        <v>352</v>
      </c>
      <c r="H98" s="23">
        <v>-72.915469999999999</v>
      </c>
      <c r="I98" s="24">
        <v>4.6514699999999998</v>
      </c>
      <c r="J98" s="25">
        <v>32.907520585643503</v>
      </c>
      <c r="K98" s="26">
        <v>33.531737092941107</v>
      </c>
      <c r="L98" s="26">
        <v>33.019469228519377</v>
      </c>
      <c r="M98" s="26">
        <v>31.29710337529648</v>
      </c>
      <c r="N98" s="26">
        <v>30.28575403204302</v>
      </c>
      <c r="O98" s="26">
        <v>29.49827627340731</v>
      </c>
      <c r="P98" s="26">
        <v>29.283968683114491</v>
      </c>
      <c r="Q98" s="26">
        <v>30.100740998164522</v>
      </c>
      <c r="R98" s="26">
        <v>31.067557033171731</v>
      </c>
      <c r="S98" s="26">
        <v>31.31605406550732</v>
      </c>
      <c r="T98" s="26">
        <v>31.249787000355969</v>
      </c>
      <c r="U98" s="26">
        <v>31.840110543806439</v>
      </c>
      <c r="V98" s="27">
        <f t="shared" si="1"/>
        <v>31.283173242664272</v>
      </c>
      <c r="W98" s="28">
        <v>282</v>
      </c>
      <c r="X98" s="29">
        <v>0.78333333333333333</v>
      </c>
    </row>
    <row r="99" spans="1:24" ht="13.9" customHeight="1" x14ac:dyDescent="0.2">
      <c r="A99" s="11">
        <v>35215020</v>
      </c>
      <c r="B99" s="22" t="s">
        <v>585</v>
      </c>
      <c r="C99" s="22" t="s">
        <v>658</v>
      </c>
      <c r="D99" s="22" t="s">
        <v>268</v>
      </c>
      <c r="E99" s="22" t="s">
        <v>194</v>
      </c>
      <c r="F99" s="22">
        <v>6</v>
      </c>
      <c r="G99" s="22">
        <v>325</v>
      </c>
      <c r="H99" s="23">
        <v>-72.387500000000003</v>
      </c>
      <c r="I99" s="24">
        <v>5.3204444400000002</v>
      </c>
      <c r="J99" s="25">
        <v>32.665894674270653</v>
      </c>
      <c r="K99" s="26">
        <v>33.54144215370269</v>
      </c>
      <c r="L99" s="26">
        <v>33.293505376344093</v>
      </c>
      <c r="M99" s="26">
        <v>31.14266666666667</v>
      </c>
      <c r="N99" s="26">
        <v>30.087935483870972</v>
      </c>
      <c r="O99" s="26">
        <v>29.39521839080459</v>
      </c>
      <c r="P99" s="26">
        <v>29.366308243727591</v>
      </c>
      <c r="Q99" s="26">
        <v>29.851373954599769</v>
      </c>
      <c r="R99" s="26">
        <v>30.61551559934319</v>
      </c>
      <c r="S99" s="26">
        <v>31.008190582128289</v>
      </c>
      <c r="T99" s="26">
        <v>31.290183908045979</v>
      </c>
      <c r="U99" s="26">
        <v>31.744324970131419</v>
      </c>
      <c r="V99" s="27">
        <f t="shared" si="1"/>
        <v>31.166880000302992</v>
      </c>
      <c r="W99" s="28">
        <v>115</v>
      </c>
      <c r="X99" s="29">
        <v>0.95833333333333337</v>
      </c>
    </row>
    <row r="100" spans="1:24" ht="13.9" customHeight="1" x14ac:dyDescent="0.2">
      <c r="A100" s="11">
        <v>52025010</v>
      </c>
      <c r="B100" s="22" t="s">
        <v>566</v>
      </c>
      <c r="C100" s="22" t="s">
        <v>34</v>
      </c>
      <c r="D100" s="22" t="s">
        <v>34</v>
      </c>
      <c r="E100" s="22" t="s">
        <v>237</v>
      </c>
      <c r="F100" s="22">
        <v>7</v>
      </c>
      <c r="G100" s="22">
        <v>1510</v>
      </c>
      <c r="H100" s="23">
        <v>-77.004027780000001</v>
      </c>
      <c r="I100" s="24">
        <v>1.82994444</v>
      </c>
      <c r="J100" s="25">
        <v>25.668802824072749</v>
      </c>
      <c r="K100" s="26">
        <v>25.950121967262191</v>
      </c>
      <c r="L100" s="26">
        <v>25.802082869855401</v>
      </c>
      <c r="M100" s="26">
        <v>25.752308836119191</v>
      </c>
      <c r="N100" s="26">
        <v>25.678074627710782</v>
      </c>
      <c r="O100" s="26">
        <v>26.284577631819019</v>
      </c>
      <c r="P100" s="26">
        <v>27.43639016897081</v>
      </c>
      <c r="Q100" s="26">
        <v>28.557691156988469</v>
      </c>
      <c r="R100" s="26">
        <v>28.35426777352065</v>
      </c>
      <c r="S100" s="26">
        <v>26.640664716626159</v>
      </c>
      <c r="T100" s="26">
        <v>25.00973804050356</v>
      </c>
      <c r="U100" s="26">
        <v>25.10021377520361</v>
      </c>
      <c r="V100" s="27">
        <f t="shared" si="1"/>
        <v>26.352911199054386</v>
      </c>
      <c r="W100" s="28">
        <v>353</v>
      </c>
      <c r="X100" s="29">
        <v>0.98055555555555551</v>
      </c>
    </row>
    <row r="101" spans="1:24" ht="13.9" customHeight="1" x14ac:dyDescent="0.2">
      <c r="A101" s="11">
        <v>52025020</v>
      </c>
      <c r="B101" s="22" t="s">
        <v>566</v>
      </c>
      <c r="C101" s="22" t="s">
        <v>659</v>
      </c>
      <c r="D101" s="22" t="s">
        <v>34</v>
      </c>
      <c r="E101" s="22" t="s">
        <v>237</v>
      </c>
      <c r="F101" s="22">
        <v>7</v>
      </c>
      <c r="G101" s="22">
        <v>2300</v>
      </c>
      <c r="H101" s="23">
        <v>-76.891666669999992</v>
      </c>
      <c r="I101" s="24">
        <v>1.75333333</v>
      </c>
      <c r="J101" s="25">
        <v>20.01704864311316</v>
      </c>
      <c r="K101" s="26">
        <v>20.07061750616348</v>
      </c>
      <c r="L101" s="26">
        <v>20.21575071262798</v>
      </c>
      <c r="M101" s="26">
        <v>20.699973953909751</v>
      </c>
      <c r="N101" s="26">
        <v>20.843955379073709</v>
      </c>
      <c r="O101" s="26">
        <v>21.23362989680486</v>
      </c>
      <c r="P101" s="26">
        <v>21.37397849462366</v>
      </c>
      <c r="Q101" s="26">
        <v>21.606312954104371</v>
      </c>
      <c r="R101" s="26">
        <v>21.815994501380949</v>
      </c>
      <c r="S101" s="26">
        <v>20.925136024421342</v>
      </c>
      <c r="T101" s="26">
        <v>19.488499945997692</v>
      </c>
      <c r="U101" s="26">
        <v>19.579027629677931</v>
      </c>
      <c r="V101" s="27">
        <f t="shared" si="1"/>
        <v>20.655827136824907</v>
      </c>
      <c r="W101" s="28">
        <v>345</v>
      </c>
      <c r="X101" s="29">
        <v>0.95833333333333337</v>
      </c>
    </row>
    <row r="102" spans="1:24" ht="13.9" customHeight="1" x14ac:dyDescent="0.2">
      <c r="A102" s="11">
        <v>26025090</v>
      </c>
      <c r="B102" s="22" t="s">
        <v>566</v>
      </c>
      <c r="C102" s="22" t="s">
        <v>660</v>
      </c>
      <c r="D102" s="22" t="s">
        <v>466</v>
      </c>
      <c r="E102" s="22" t="s">
        <v>237</v>
      </c>
      <c r="F102" s="22">
        <v>9</v>
      </c>
      <c r="G102" s="22">
        <v>1850</v>
      </c>
      <c r="H102" s="23">
        <v>-76.561833329999999</v>
      </c>
      <c r="I102" s="24">
        <v>2.5847500000000001</v>
      </c>
      <c r="J102" s="25">
        <v>24.514528076463559</v>
      </c>
      <c r="K102" s="26">
        <v>24.157202609012959</v>
      </c>
      <c r="L102" s="26">
        <v>24.130107526881719</v>
      </c>
      <c r="M102" s="26">
        <v>24.113428571428571</v>
      </c>
      <c r="N102" s="26">
        <v>24.040107526881719</v>
      </c>
      <c r="O102" s="26">
        <v>24.73</v>
      </c>
      <c r="P102" s="26">
        <v>25.185936967000369</v>
      </c>
      <c r="Q102" s="26">
        <v>25.772090800477901</v>
      </c>
      <c r="R102" s="26">
        <v>25.891908045977011</v>
      </c>
      <c r="S102" s="26">
        <v>24.32544086021506</v>
      </c>
      <c r="T102" s="26">
        <v>23.683409961685829</v>
      </c>
      <c r="U102" s="26">
        <v>24.130740740740741</v>
      </c>
      <c r="V102" s="27">
        <f t="shared" si="1"/>
        <v>24.556241807230453</v>
      </c>
      <c r="W102" s="28">
        <v>117</v>
      </c>
      <c r="X102" s="29">
        <v>0.97499999999999998</v>
      </c>
    </row>
    <row r="103" spans="1:24" ht="13.9" customHeight="1" x14ac:dyDescent="0.2">
      <c r="A103" s="11">
        <v>53045040</v>
      </c>
      <c r="B103" s="22" t="s">
        <v>585</v>
      </c>
      <c r="C103" s="22" t="s">
        <v>661</v>
      </c>
      <c r="D103" s="22" t="s">
        <v>329</v>
      </c>
      <c r="E103" s="22" t="s">
        <v>237</v>
      </c>
      <c r="F103" s="22">
        <v>7</v>
      </c>
      <c r="G103" s="22">
        <v>42</v>
      </c>
      <c r="H103" s="23">
        <v>-77.894750000000002</v>
      </c>
      <c r="I103" s="24">
        <v>2.5744166700000002</v>
      </c>
      <c r="J103" s="25">
        <v>29.98835840158948</v>
      </c>
      <c r="K103" s="26">
        <v>30.35993979200876</v>
      </c>
      <c r="L103" s="26">
        <v>30.803475260577599</v>
      </c>
      <c r="M103" s="26">
        <v>30.905224068127879</v>
      </c>
      <c r="N103" s="26">
        <v>30.378838261076549</v>
      </c>
      <c r="O103" s="26">
        <v>30.043005790337912</v>
      </c>
      <c r="P103" s="26">
        <v>29.869247988652891</v>
      </c>
      <c r="Q103" s="26">
        <v>29.899582174638489</v>
      </c>
      <c r="R103" s="26">
        <v>29.810556198187779</v>
      </c>
      <c r="S103" s="26">
        <v>29.71458941824261</v>
      </c>
      <c r="T103" s="26">
        <v>29.296982644590411</v>
      </c>
      <c r="U103" s="26">
        <v>29.558073175074011</v>
      </c>
      <c r="V103" s="27">
        <f t="shared" si="1"/>
        <v>30.052322764425359</v>
      </c>
      <c r="W103" s="28">
        <v>216</v>
      </c>
      <c r="X103" s="29">
        <v>0.9</v>
      </c>
    </row>
    <row r="104" spans="1:24" ht="13.9" customHeight="1" x14ac:dyDescent="0.2">
      <c r="A104" s="11">
        <v>21055030</v>
      </c>
      <c r="B104" s="22" t="s">
        <v>566</v>
      </c>
      <c r="C104" s="22" t="s">
        <v>236</v>
      </c>
      <c r="D104" s="22" t="s">
        <v>238</v>
      </c>
      <c r="E104" s="22" t="s">
        <v>237</v>
      </c>
      <c r="F104" s="22">
        <v>4</v>
      </c>
      <c r="G104" s="22">
        <v>2085</v>
      </c>
      <c r="H104" s="23">
        <v>-76.16</v>
      </c>
      <c r="I104" s="24">
        <v>2.2400000000000002</v>
      </c>
      <c r="J104" s="25">
        <v>19.781041944636151</v>
      </c>
      <c r="K104" s="26">
        <v>20.025974773839511</v>
      </c>
      <c r="L104" s="26">
        <v>19.750435029280229</v>
      </c>
      <c r="M104" s="26">
        <v>19.802236161596319</v>
      </c>
      <c r="N104" s="26">
        <v>19.5972912541461</v>
      </c>
      <c r="O104" s="26">
        <v>19.23867275125896</v>
      </c>
      <c r="P104" s="26">
        <v>18.618220590597559</v>
      </c>
      <c r="Q104" s="26">
        <v>18.891170507591529</v>
      </c>
      <c r="R104" s="26">
        <v>19.612304811231439</v>
      </c>
      <c r="S104" s="26">
        <v>19.749019002595482</v>
      </c>
      <c r="T104" s="26">
        <v>19.555956213504111</v>
      </c>
      <c r="U104" s="26">
        <v>19.7436517417282</v>
      </c>
      <c r="V104" s="27">
        <f t="shared" si="1"/>
        <v>19.530497898500467</v>
      </c>
      <c r="W104" s="28">
        <v>104</v>
      </c>
      <c r="X104" s="29">
        <v>0.8666666666666667</v>
      </c>
    </row>
    <row r="105" spans="1:24" ht="13.9" customHeight="1" x14ac:dyDescent="0.2">
      <c r="A105" s="11">
        <v>52025090</v>
      </c>
      <c r="B105" s="22" t="s">
        <v>585</v>
      </c>
      <c r="C105" s="22" t="s">
        <v>347</v>
      </c>
      <c r="D105" s="22" t="s">
        <v>347</v>
      </c>
      <c r="E105" s="22" t="s">
        <v>237</v>
      </c>
      <c r="F105" s="22">
        <v>7</v>
      </c>
      <c r="G105" s="22">
        <v>1870</v>
      </c>
      <c r="H105" s="23">
        <v>-76.750333329999989</v>
      </c>
      <c r="I105" s="24">
        <v>2.1938333299999999</v>
      </c>
      <c r="J105" s="25">
        <v>21.82964696779792</v>
      </c>
      <c r="K105" s="26">
        <v>22.05985996182617</v>
      </c>
      <c r="L105" s="26">
        <v>22.22757347908059</v>
      </c>
      <c r="M105" s="26">
        <v>22.12534360980122</v>
      </c>
      <c r="N105" s="26">
        <v>22.119519832057861</v>
      </c>
      <c r="O105" s="26">
        <v>22.360474827158601</v>
      </c>
      <c r="P105" s="26">
        <v>22.977759802921099</v>
      </c>
      <c r="Q105" s="26">
        <v>23.740846604987318</v>
      </c>
      <c r="R105" s="26">
        <v>23.913520508865339</v>
      </c>
      <c r="S105" s="26">
        <v>22.69299064261245</v>
      </c>
      <c r="T105" s="26">
        <v>21.406175650749539</v>
      </c>
      <c r="U105" s="26">
        <v>21.418199335957031</v>
      </c>
      <c r="V105" s="27">
        <f t="shared" si="1"/>
        <v>22.405992601984593</v>
      </c>
      <c r="W105" s="28">
        <v>311</v>
      </c>
      <c r="X105" s="29">
        <v>0.86388888888888893</v>
      </c>
    </row>
    <row r="106" spans="1:24" ht="13.9" customHeight="1" x14ac:dyDescent="0.2">
      <c r="A106" s="11">
        <v>52025060</v>
      </c>
      <c r="B106" s="22" t="s">
        <v>585</v>
      </c>
      <c r="C106" s="22" t="s">
        <v>662</v>
      </c>
      <c r="D106" s="22" t="s">
        <v>345</v>
      </c>
      <c r="E106" s="22" t="s">
        <v>237</v>
      </c>
      <c r="F106" s="22">
        <v>7</v>
      </c>
      <c r="G106" s="22">
        <v>580</v>
      </c>
      <c r="H106" s="23">
        <v>-77.19</v>
      </c>
      <c r="I106" s="24">
        <v>1.91</v>
      </c>
      <c r="J106" s="25">
        <v>32.992553248465377</v>
      </c>
      <c r="K106" s="26">
        <v>33.504954996046948</v>
      </c>
      <c r="L106" s="26">
        <v>32.955549483322862</v>
      </c>
      <c r="M106" s="26">
        <v>32.469394692153323</v>
      </c>
      <c r="N106" s="26">
        <v>32.737485548572373</v>
      </c>
      <c r="O106" s="26">
        <v>33.075295087926129</v>
      </c>
      <c r="P106" s="26">
        <v>34.396219921470212</v>
      </c>
      <c r="Q106" s="26">
        <v>35.714440489432697</v>
      </c>
      <c r="R106" s="26">
        <v>35.203184523809533</v>
      </c>
      <c r="S106" s="26">
        <v>33.131577060931903</v>
      </c>
      <c r="T106" s="26">
        <v>31.65008243933589</v>
      </c>
      <c r="U106" s="26">
        <v>31.823356314414379</v>
      </c>
      <c r="V106" s="27">
        <f t="shared" si="1"/>
        <v>33.304507817156797</v>
      </c>
      <c r="W106" s="28">
        <v>107</v>
      </c>
      <c r="X106" s="29">
        <v>0.89166666666666672</v>
      </c>
    </row>
    <row r="107" spans="1:24" ht="13.9" customHeight="1" x14ac:dyDescent="0.2">
      <c r="A107" s="11">
        <v>26065010</v>
      </c>
      <c r="B107" s="22" t="s">
        <v>566</v>
      </c>
      <c r="C107" s="22" t="s">
        <v>663</v>
      </c>
      <c r="D107" s="22" t="s">
        <v>664</v>
      </c>
      <c r="E107" s="22" t="s">
        <v>237</v>
      </c>
      <c r="F107" s="22">
        <v>9</v>
      </c>
      <c r="G107" s="22">
        <v>1003</v>
      </c>
      <c r="H107" s="23">
        <v>-76.347333329999998</v>
      </c>
      <c r="I107" s="24">
        <v>3.2691666700000002</v>
      </c>
      <c r="J107" s="25">
        <v>29.973552654036521</v>
      </c>
      <c r="K107" s="26">
        <v>30.024081091322468</v>
      </c>
      <c r="L107" s="26">
        <v>30.14896896917644</v>
      </c>
      <c r="M107" s="26">
        <v>29.327958937198069</v>
      </c>
      <c r="N107" s="26">
        <v>29.101645545314899</v>
      </c>
      <c r="O107" s="26">
        <v>29.654976585781181</v>
      </c>
      <c r="P107" s="26">
        <v>29.853803863091951</v>
      </c>
      <c r="Q107" s="26">
        <v>30.356150537634409</v>
      </c>
      <c r="R107" s="26">
        <v>30.132506613756622</v>
      </c>
      <c r="S107" s="26">
        <v>29.758399641577061</v>
      </c>
      <c r="T107" s="26">
        <v>28.802535294852571</v>
      </c>
      <c r="U107" s="26">
        <v>29.38475232691572</v>
      </c>
      <c r="V107" s="27">
        <f t="shared" si="1"/>
        <v>29.709944338388159</v>
      </c>
      <c r="W107" s="28">
        <v>100</v>
      </c>
      <c r="X107" s="29">
        <v>0.83333333333333337</v>
      </c>
    </row>
    <row r="108" spans="1:24" ht="13.9" customHeight="1" x14ac:dyDescent="0.2">
      <c r="A108" s="11">
        <v>26065020</v>
      </c>
      <c r="B108" s="22" t="s">
        <v>566</v>
      </c>
      <c r="C108" s="22" t="s">
        <v>664</v>
      </c>
      <c r="D108" s="22" t="s">
        <v>664</v>
      </c>
      <c r="E108" s="22" t="s">
        <v>237</v>
      </c>
      <c r="F108" s="22">
        <v>9</v>
      </c>
      <c r="G108" s="22">
        <v>1133</v>
      </c>
      <c r="H108" s="23">
        <v>-76.223055560000006</v>
      </c>
      <c r="I108" s="24">
        <v>3.2456666699999999</v>
      </c>
      <c r="J108" s="25">
        <v>28.728279569892472</v>
      </c>
      <c r="K108" s="26">
        <v>28.816761083743842</v>
      </c>
      <c r="L108" s="26">
        <v>28.74709677419354</v>
      </c>
      <c r="M108" s="26">
        <v>28.749259259259262</v>
      </c>
      <c r="N108" s="26">
        <v>28.763440860215059</v>
      </c>
      <c r="O108" s="26">
        <v>28.822962962962961</v>
      </c>
      <c r="P108" s="26">
        <v>28.919713261648742</v>
      </c>
      <c r="Q108" s="26">
        <v>28.94193548387096</v>
      </c>
      <c r="R108" s="26">
        <v>28.93937931034483</v>
      </c>
      <c r="S108" s="26">
        <v>28.807290322580641</v>
      </c>
      <c r="T108" s="26">
        <v>28.786000000000001</v>
      </c>
      <c r="U108" s="26">
        <v>28.738322580645161</v>
      </c>
      <c r="V108" s="27">
        <f t="shared" si="1"/>
        <v>28.813370122446457</v>
      </c>
      <c r="W108" s="28">
        <v>115</v>
      </c>
      <c r="X108" s="29">
        <v>0.95833333333333337</v>
      </c>
    </row>
    <row r="109" spans="1:24" ht="13.9" customHeight="1" x14ac:dyDescent="0.2">
      <c r="A109" s="11">
        <v>52015020</v>
      </c>
      <c r="B109" s="22" t="s">
        <v>566</v>
      </c>
      <c r="C109" s="22" t="s">
        <v>665</v>
      </c>
      <c r="D109" s="22" t="s">
        <v>666</v>
      </c>
      <c r="E109" s="22" t="s">
        <v>237</v>
      </c>
      <c r="F109" s="22">
        <v>7</v>
      </c>
      <c r="G109" s="22">
        <v>580</v>
      </c>
      <c r="H109" s="23">
        <v>-77.049997219999995</v>
      </c>
      <c r="I109" s="24">
        <v>2.1499972199999999</v>
      </c>
      <c r="J109" s="25">
        <v>32.09032258064515</v>
      </c>
      <c r="K109" s="26">
        <v>32.638610613524413</v>
      </c>
      <c r="L109" s="26">
        <v>32.689128555537899</v>
      </c>
      <c r="M109" s="26">
        <v>32.487931034482763</v>
      </c>
      <c r="N109" s="26">
        <v>32.246701181468211</v>
      </c>
      <c r="O109" s="26">
        <v>32.852896551724129</v>
      </c>
      <c r="P109" s="26">
        <v>34.261266839698429</v>
      </c>
      <c r="Q109" s="26">
        <v>35.252647849462363</v>
      </c>
      <c r="R109" s="26">
        <v>35.059655172413791</v>
      </c>
      <c r="S109" s="26">
        <v>33.088567544184897</v>
      </c>
      <c r="T109" s="26">
        <v>31.329936143039589</v>
      </c>
      <c r="U109" s="26">
        <v>31.54442054958184</v>
      </c>
      <c r="V109" s="27">
        <f t="shared" si="1"/>
        <v>32.961840384646955</v>
      </c>
      <c r="W109" s="28">
        <v>112</v>
      </c>
      <c r="X109" s="29">
        <v>0.93333333333333335</v>
      </c>
    </row>
    <row r="110" spans="1:24" ht="13.9" customHeight="1" x14ac:dyDescent="0.2">
      <c r="A110" s="11">
        <v>26025100</v>
      </c>
      <c r="B110" s="22" t="s">
        <v>566</v>
      </c>
      <c r="C110" s="22" t="s">
        <v>462</v>
      </c>
      <c r="D110" s="22" t="s">
        <v>667</v>
      </c>
      <c r="E110" s="22" t="s">
        <v>237</v>
      </c>
      <c r="F110" s="22">
        <v>9</v>
      </c>
      <c r="G110" s="22">
        <v>1822</v>
      </c>
      <c r="H110" s="23">
        <v>-76.52633333</v>
      </c>
      <c r="I110" s="24">
        <v>2.6744722200000002</v>
      </c>
      <c r="J110" s="25">
        <v>23.836237138014269</v>
      </c>
      <c r="K110" s="26">
        <v>23.981486289435662</v>
      </c>
      <c r="L110" s="26">
        <v>23.870530873273609</v>
      </c>
      <c r="M110" s="26">
        <v>23.725128310386939</v>
      </c>
      <c r="N110" s="26">
        <v>23.623120117636251</v>
      </c>
      <c r="O110" s="26">
        <v>24.040995402298851</v>
      </c>
      <c r="P110" s="26">
        <v>24.697665985080661</v>
      </c>
      <c r="Q110" s="26">
        <v>25.302151762301531</v>
      </c>
      <c r="R110" s="26">
        <v>24.770555801159261</v>
      </c>
      <c r="S110" s="26">
        <v>23.649725270550132</v>
      </c>
      <c r="T110" s="26">
        <v>23.110392850626841</v>
      </c>
      <c r="U110" s="26">
        <v>23.383445628837329</v>
      </c>
      <c r="V110" s="27">
        <f t="shared" si="1"/>
        <v>23.999286285800107</v>
      </c>
      <c r="W110" s="28">
        <v>329</v>
      </c>
      <c r="X110" s="29">
        <v>0.91388888888888886</v>
      </c>
    </row>
    <row r="111" spans="1:24" ht="13.9" customHeight="1" x14ac:dyDescent="0.2">
      <c r="A111" s="11">
        <v>26035030</v>
      </c>
      <c r="B111" s="22" t="s">
        <v>585</v>
      </c>
      <c r="C111" s="22" t="s">
        <v>668</v>
      </c>
      <c r="D111" s="22" t="s">
        <v>669</v>
      </c>
      <c r="E111" s="22" t="s">
        <v>237</v>
      </c>
      <c r="F111" s="22">
        <v>9</v>
      </c>
      <c r="G111" s="22">
        <v>1752</v>
      </c>
      <c r="H111" s="23">
        <v>-76.608750000000001</v>
      </c>
      <c r="I111" s="24">
        <v>2.4528888900000001</v>
      </c>
      <c r="J111" s="25">
        <v>25.195438880022358</v>
      </c>
      <c r="K111" s="26">
        <v>25.264956275024009</v>
      </c>
      <c r="L111" s="26">
        <v>24.997699692780341</v>
      </c>
      <c r="M111" s="26">
        <v>25.076458675424188</v>
      </c>
      <c r="N111" s="26">
        <v>24.93457269647266</v>
      </c>
      <c r="O111" s="26">
        <v>25.452657634721689</v>
      </c>
      <c r="P111" s="26">
        <v>25.760295367649579</v>
      </c>
      <c r="Q111" s="26">
        <v>26.363682869685029</v>
      </c>
      <c r="R111" s="26">
        <v>26.19598660437816</v>
      </c>
      <c r="S111" s="26">
        <v>25.094998985307559</v>
      </c>
      <c r="T111" s="26">
        <v>24.41771956320488</v>
      </c>
      <c r="U111" s="26">
        <v>24.661697011965089</v>
      </c>
      <c r="V111" s="27">
        <f t="shared" si="1"/>
        <v>25.284680354719629</v>
      </c>
      <c r="W111" s="28">
        <v>312</v>
      </c>
      <c r="X111" s="29">
        <v>0.8666666666666667</v>
      </c>
    </row>
    <row r="112" spans="1:24" ht="13.9" customHeight="1" x14ac:dyDescent="0.2">
      <c r="A112" s="11">
        <v>26045010</v>
      </c>
      <c r="B112" s="22" t="s">
        <v>566</v>
      </c>
      <c r="C112" s="22" t="s">
        <v>670</v>
      </c>
      <c r="D112" s="22" t="s">
        <v>671</v>
      </c>
      <c r="E112" s="22" t="s">
        <v>237</v>
      </c>
      <c r="F112" s="22">
        <v>9</v>
      </c>
      <c r="G112" s="22">
        <v>983</v>
      </c>
      <c r="H112" s="23">
        <v>-76.414472220000007</v>
      </c>
      <c r="I112" s="24">
        <v>3.2628055599999999</v>
      </c>
      <c r="J112" s="25">
        <v>31.256451612903231</v>
      </c>
      <c r="K112" s="26">
        <v>31.131865763546799</v>
      </c>
      <c r="L112" s="26">
        <v>30.82096774193548</v>
      </c>
      <c r="M112" s="26">
        <v>30.901666666666671</v>
      </c>
      <c r="N112" s="26">
        <v>30.886290322580649</v>
      </c>
      <c r="O112" s="26">
        <v>31.27227011494254</v>
      </c>
      <c r="P112" s="26">
        <v>31.52896588344618</v>
      </c>
      <c r="Q112" s="26">
        <v>31.476209677419359</v>
      </c>
      <c r="R112" s="26">
        <v>31.143333333333342</v>
      </c>
      <c r="S112" s="26">
        <v>30.733333333333341</v>
      </c>
      <c r="T112" s="26">
        <v>30.853920817369101</v>
      </c>
      <c r="U112" s="26">
        <v>31.158101594364108</v>
      </c>
      <c r="V112" s="27">
        <f t="shared" si="1"/>
        <v>31.096948071820062</v>
      </c>
      <c r="W112" s="28">
        <v>100</v>
      </c>
      <c r="X112" s="29">
        <v>0.83333333333333337</v>
      </c>
    </row>
    <row r="113" spans="1:24" ht="13.9" customHeight="1" x14ac:dyDescent="0.2">
      <c r="A113" s="11">
        <v>44015030</v>
      </c>
      <c r="B113" s="22" t="s">
        <v>585</v>
      </c>
      <c r="C113" s="22" t="s">
        <v>367</v>
      </c>
      <c r="D113" s="22" t="s">
        <v>368</v>
      </c>
      <c r="E113" s="22" t="s">
        <v>237</v>
      </c>
      <c r="F113" s="22">
        <v>7</v>
      </c>
      <c r="G113" s="22">
        <v>2900</v>
      </c>
      <c r="H113" s="23">
        <v>-76.668750000000003</v>
      </c>
      <c r="I113" s="24">
        <v>1.90041667</v>
      </c>
      <c r="J113" s="25">
        <v>16.75129032258064</v>
      </c>
      <c r="K113" s="26">
        <v>16.709088669950741</v>
      </c>
      <c r="L113" s="26">
        <v>16.56774193548387</v>
      </c>
      <c r="M113" s="26">
        <v>16.373333333333331</v>
      </c>
      <c r="N113" s="26">
        <v>16.032903225806461</v>
      </c>
      <c r="O113" s="26">
        <v>15.267023872679051</v>
      </c>
      <c r="P113" s="26">
        <v>14.413290322580639</v>
      </c>
      <c r="Q113" s="26">
        <v>14.56273340748981</v>
      </c>
      <c r="R113" s="26">
        <v>15.3996091954023</v>
      </c>
      <c r="S113" s="26">
        <v>16.32516129032258</v>
      </c>
      <c r="T113" s="26">
        <v>16.66371264367816</v>
      </c>
      <c r="U113" s="26">
        <v>16.563569892473119</v>
      </c>
      <c r="V113" s="27">
        <f t="shared" si="1"/>
        <v>15.969121509315059</v>
      </c>
      <c r="W113" s="28">
        <v>120</v>
      </c>
      <c r="X113" s="29">
        <v>1</v>
      </c>
    </row>
    <row r="114" spans="1:24" ht="13.9" customHeight="1" x14ac:dyDescent="0.2">
      <c r="A114" s="11">
        <v>26025030</v>
      </c>
      <c r="B114" s="22" t="s">
        <v>566</v>
      </c>
      <c r="C114" s="22" t="s">
        <v>672</v>
      </c>
      <c r="D114" s="22" t="s">
        <v>673</v>
      </c>
      <c r="E114" s="22" t="s">
        <v>237</v>
      </c>
      <c r="F114" s="22">
        <v>9</v>
      </c>
      <c r="G114" s="22">
        <v>1040</v>
      </c>
      <c r="H114" s="23">
        <v>-76.441416669999995</v>
      </c>
      <c r="I114" s="24">
        <v>3.0483611100000001</v>
      </c>
      <c r="J114" s="25">
        <v>29.19768433179723</v>
      </c>
      <c r="K114" s="26">
        <v>29.46583270567946</v>
      </c>
      <c r="L114" s="26">
        <v>29.382861226278361</v>
      </c>
      <c r="M114" s="26">
        <v>28.849995179150351</v>
      </c>
      <c r="N114" s="26">
        <v>28.590647601934581</v>
      </c>
      <c r="O114" s="26">
        <v>28.821552911456362</v>
      </c>
      <c r="P114" s="26">
        <v>29.311956141744801</v>
      </c>
      <c r="Q114" s="26">
        <v>30.104579559298688</v>
      </c>
      <c r="R114" s="26">
        <v>29.574697682904581</v>
      </c>
      <c r="S114" s="26">
        <v>28.7809765377168</v>
      </c>
      <c r="T114" s="26">
        <v>28.028720669496529</v>
      </c>
      <c r="U114" s="26">
        <v>28.57029218237783</v>
      </c>
      <c r="V114" s="27">
        <f t="shared" si="1"/>
        <v>29.056649727486302</v>
      </c>
      <c r="W114" s="28">
        <v>118</v>
      </c>
      <c r="X114" s="29">
        <v>0.98333333333333328</v>
      </c>
    </row>
    <row r="115" spans="1:24" ht="13.9" customHeight="1" x14ac:dyDescent="0.2">
      <c r="A115" s="11">
        <v>26025110</v>
      </c>
      <c r="B115" s="22" t="s">
        <v>566</v>
      </c>
      <c r="C115" s="22" t="s">
        <v>444</v>
      </c>
      <c r="D115" s="22" t="s">
        <v>673</v>
      </c>
      <c r="E115" s="22" t="s">
        <v>237</v>
      </c>
      <c r="F115" s="22">
        <v>9</v>
      </c>
      <c r="G115" s="22">
        <v>1009</v>
      </c>
      <c r="H115" s="23">
        <v>-76.556250000000006</v>
      </c>
      <c r="I115" s="24">
        <v>3.0753888900000002</v>
      </c>
      <c r="J115" s="25">
        <v>29.892862903225812</v>
      </c>
      <c r="K115" s="26">
        <v>29.881649106002548</v>
      </c>
      <c r="L115" s="26">
        <v>29.609317396313369</v>
      </c>
      <c r="M115" s="26">
        <v>29.589928160919541</v>
      </c>
      <c r="N115" s="26">
        <v>29.438461035137081</v>
      </c>
      <c r="O115" s="26">
        <v>29.725882352941181</v>
      </c>
      <c r="P115" s="26">
        <v>30.05920303605313</v>
      </c>
      <c r="Q115" s="26">
        <v>30.333152235427281</v>
      </c>
      <c r="R115" s="26">
        <v>30.222298052824382</v>
      </c>
      <c r="S115" s="26">
        <v>29.569507640067911</v>
      </c>
      <c r="T115" s="26">
        <v>29.33583787053843</v>
      </c>
      <c r="U115" s="26">
        <v>29.59633640552995</v>
      </c>
      <c r="V115" s="27">
        <f t="shared" si="1"/>
        <v>29.771203016248382</v>
      </c>
      <c r="W115" s="28">
        <v>209</v>
      </c>
      <c r="X115" s="29">
        <v>0.87083333333333335</v>
      </c>
    </row>
    <row r="116" spans="1:24" ht="13.9" customHeight="1" x14ac:dyDescent="0.2">
      <c r="A116" s="11">
        <v>52015010</v>
      </c>
      <c r="B116" s="22" t="s">
        <v>566</v>
      </c>
      <c r="C116" s="22" t="s">
        <v>354</v>
      </c>
      <c r="D116" s="22" t="s">
        <v>674</v>
      </c>
      <c r="E116" s="22" t="s">
        <v>237</v>
      </c>
      <c r="F116" s="22">
        <v>7</v>
      </c>
      <c r="G116" s="22">
        <v>2450</v>
      </c>
      <c r="H116" s="23">
        <v>-76.611944440000002</v>
      </c>
      <c r="I116" s="24">
        <v>2.2497222200000002</v>
      </c>
      <c r="J116" s="25">
        <v>18.43723809523809</v>
      </c>
      <c r="K116" s="26">
        <v>18.396690384966249</v>
      </c>
      <c r="L116" s="26">
        <v>18.44093548387097</v>
      </c>
      <c r="M116" s="26">
        <v>18.617793103448271</v>
      </c>
      <c r="N116" s="26">
        <v>18.57013348164627</v>
      </c>
      <c r="O116" s="26">
        <v>18.80777777777778</v>
      </c>
      <c r="P116" s="26">
        <v>18.845440860215049</v>
      </c>
      <c r="Q116" s="26">
        <v>18.929410456062289</v>
      </c>
      <c r="R116" s="26">
        <v>19.335880952380951</v>
      </c>
      <c r="S116" s="26">
        <v>18.320838709677421</v>
      </c>
      <c r="T116" s="26">
        <v>17.570954022988509</v>
      </c>
      <c r="U116" s="26">
        <v>17.985080830552469</v>
      </c>
      <c r="V116" s="27">
        <f t="shared" si="1"/>
        <v>18.52151451323536</v>
      </c>
      <c r="W116" s="28">
        <v>119</v>
      </c>
      <c r="X116" s="29">
        <v>0.9916666666666667</v>
      </c>
    </row>
    <row r="117" spans="1:24" ht="13.9" customHeight="1" x14ac:dyDescent="0.2">
      <c r="A117" s="11">
        <v>26025070</v>
      </c>
      <c r="B117" s="22" t="s">
        <v>566</v>
      </c>
      <c r="C117" s="22" t="s">
        <v>675</v>
      </c>
      <c r="D117" s="22" t="s">
        <v>676</v>
      </c>
      <c r="E117" s="22" t="s">
        <v>237</v>
      </c>
      <c r="F117" s="22">
        <v>9</v>
      </c>
      <c r="G117" s="22">
        <v>3071</v>
      </c>
      <c r="H117" s="23">
        <v>-76.289055560000008</v>
      </c>
      <c r="I117" s="24">
        <v>2.5097499999999999</v>
      </c>
      <c r="J117" s="25">
        <v>16.056316436251919</v>
      </c>
      <c r="K117" s="26">
        <v>15.966026191489799</v>
      </c>
      <c r="L117" s="26">
        <v>16.344722119227129</v>
      </c>
      <c r="M117" s="26">
        <v>15.8973492484527</v>
      </c>
      <c r="N117" s="26">
        <v>15.65247084061656</v>
      </c>
      <c r="O117" s="26">
        <v>15.173229337712099</v>
      </c>
      <c r="P117" s="26">
        <v>14.2731182795699</v>
      </c>
      <c r="Q117" s="26">
        <v>14.711553166069301</v>
      </c>
      <c r="R117" s="26">
        <v>15.446606739365359</v>
      </c>
      <c r="S117" s="26">
        <v>15.82700376079241</v>
      </c>
      <c r="T117" s="26">
        <v>15.7798716931217</v>
      </c>
      <c r="U117" s="26">
        <v>16.098036059519931</v>
      </c>
      <c r="V117" s="27">
        <f t="shared" si="1"/>
        <v>15.602191989349068</v>
      </c>
      <c r="W117" s="28">
        <v>115</v>
      </c>
      <c r="X117" s="29">
        <v>0.95833333333333337</v>
      </c>
    </row>
    <row r="118" spans="1:24" ht="13.9" customHeight="1" x14ac:dyDescent="0.2">
      <c r="A118" s="11">
        <v>23215030</v>
      </c>
      <c r="B118" s="22" t="s">
        <v>567</v>
      </c>
      <c r="C118" s="22" t="s">
        <v>677</v>
      </c>
      <c r="D118" s="22" t="s">
        <v>678</v>
      </c>
      <c r="E118" s="22" t="s">
        <v>43</v>
      </c>
      <c r="F118" s="22">
        <v>8</v>
      </c>
      <c r="G118" s="22">
        <v>208</v>
      </c>
      <c r="H118" s="23">
        <v>-73.602777779999997</v>
      </c>
      <c r="I118" s="24">
        <v>8.2288888900000003</v>
      </c>
      <c r="J118" s="25">
        <v>34.441300605905447</v>
      </c>
      <c r="K118" s="26">
        <v>35.24858513045065</v>
      </c>
      <c r="L118" s="26">
        <v>34.75701114995497</v>
      </c>
      <c r="M118" s="26">
        <v>33.329564893666522</v>
      </c>
      <c r="N118" s="26">
        <v>32.259465821812597</v>
      </c>
      <c r="O118" s="26">
        <v>32.34334245575625</v>
      </c>
      <c r="P118" s="26">
        <v>32.643328883945131</v>
      </c>
      <c r="Q118" s="26">
        <v>32.826707757296468</v>
      </c>
      <c r="R118" s="26">
        <v>32.209377257799673</v>
      </c>
      <c r="S118" s="26">
        <v>31.823206896551721</v>
      </c>
      <c r="T118" s="26">
        <v>31.782570607553371</v>
      </c>
      <c r="U118" s="26">
        <v>32.774591626023224</v>
      </c>
      <c r="V118" s="27">
        <f t="shared" si="1"/>
        <v>33.036587757226329</v>
      </c>
      <c r="W118" s="28">
        <v>239</v>
      </c>
      <c r="X118" s="29">
        <v>0.99583333333333335</v>
      </c>
    </row>
    <row r="119" spans="1:24" ht="13.9" customHeight="1" x14ac:dyDescent="0.2">
      <c r="A119" s="11">
        <v>28025090</v>
      </c>
      <c r="B119" s="22" t="s">
        <v>566</v>
      </c>
      <c r="C119" s="22" t="s">
        <v>679</v>
      </c>
      <c r="D119" s="22" t="s">
        <v>680</v>
      </c>
      <c r="E119" s="22" t="s">
        <v>43</v>
      </c>
      <c r="F119" s="22">
        <v>5</v>
      </c>
      <c r="G119" s="22">
        <v>100</v>
      </c>
      <c r="H119" s="23">
        <v>-73.265472220000007</v>
      </c>
      <c r="I119" s="24">
        <v>9.8502500000000008</v>
      </c>
      <c r="J119" s="25">
        <v>35.27462077205125</v>
      </c>
      <c r="K119" s="26">
        <v>36.083207984485121</v>
      </c>
      <c r="L119" s="26">
        <v>35.984894897464422</v>
      </c>
      <c r="M119" s="26">
        <v>35.030902235695343</v>
      </c>
      <c r="N119" s="26">
        <v>33.861164209287729</v>
      </c>
      <c r="O119" s="26">
        <v>34.331668132770339</v>
      </c>
      <c r="P119" s="26">
        <v>34.957652941834247</v>
      </c>
      <c r="Q119" s="26">
        <v>34.574555217678132</v>
      </c>
      <c r="R119" s="26">
        <v>33.615547560403471</v>
      </c>
      <c r="S119" s="26">
        <v>33.107051513175563</v>
      </c>
      <c r="T119" s="26">
        <v>33.011880603212347</v>
      </c>
      <c r="U119" s="26">
        <v>34.094844065422478</v>
      </c>
      <c r="V119" s="27">
        <f t="shared" si="1"/>
        <v>34.493999177790037</v>
      </c>
      <c r="W119" s="28">
        <v>333</v>
      </c>
      <c r="X119" s="29">
        <v>0.92500000000000004</v>
      </c>
    </row>
    <row r="120" spans="1:24" ht="13.9" customHeight="1" x14ac:dyDescent="0.2">
      <c r="A120" s="11">
        <v>28025070</v>
      </c>
      <c r="B120" s="22" t="s">
        <v>569</v>
      </c>
      <c r="C120" s="22" t="s">
        <v>681</v>
      </c>
      <c r="D120" s="22" t="s">
        <v>680</v>
      </c>
      <c r="E120" s="22" t="s">
        <v>43</v>
      </c>
      <c r="F120" s="22">
        <v>5</v>
      </c>
      <c r="G120" s="22">
        <v>180</v>
      </c>
      <c r="H120" s="23">
        <v>-73.249388890000006</v>
      </c>
      <c r="I120" s="24">
        <v>10.001805559999999</v>
      </c>
      <c r="J120" s="25">
        <v>35.892225687017877</v>
      </c>
      <c r="K120" s="26">
        <v>36.684010562462539</v>
      </c>
      <c r="L120" s="26">
        <v>36.264518875568193</v>
      </c>
      <c r="M120" s="26">
        <v>35.146191692513533</v>
      </c>
      <c r="N120" s="26">
        <v>33.688857593092848</v>
      </c>
      <c r="O120" s="26">
        <v>34.192070820409903</v>
      </c>
      <c r="P120" s="26">
        <v>35.004008448540702</v>
      </c>
      <c r="Q120" s="26">
        <v>34.416427788665821</v>
      </c>
      <c r="R120" s="26">
        <v>33.357973180076627</v>
      </c>
      <c r="S120" s="26">
        <v>32.745177640058621</v>
      </c>
      <c r="T120" s="26">
        <v>32.924314460806727</v>
      </c>
      <c r="U120" s="26">
        <v>34.466692821083257</v>
      </c>
      <c r="V120" s="27">
        <f t="shared" si="1"/>
        <v>34.565205797524719</v>
      </c>
      <c r="W120" s="28">
        <v>348</v>
      </c>
      <c r="X120" s="29">
        <v>0.96666666666666667</v>
      </c>
    </row>
    <row r="121" spans="1:24" ht="13.9" customHeight="1" x14ac:dyDescent="0.2">
      <c r="A121" s="11">
        <v>28025080</v>
      </c>
      <c r="B121" s="22" t="s">
        <v>585</v>
      </c>
      <c r="C121" s="22" t="s">
        <v>682</v>
      </c>
      <c r="D121" s="22" t="s">
        <v>683</v>
      </c>
      <c r="E121" s="22" t="s">
        <v>43</v>
      </c>
      <c r="F121" s="22">
        <v>5</v>
      </c>
      <c r="G121" s="22">
        <v>170</v>
      </c>
      <c r="H121" s="23">
        <v>-73.240555560000004</v>
      </c>
      <c r="I121" s="24">
        <v>9.686666670000001</v>
      </c>
      <c r="J121" s="25">
        <v>34.149679273266592</v>
      </c>
      <c r="K121" s="26">
        <v>34.193258459292949</v>
      </c>
      <c r="L121" s="26">
        <v>34.190302558398223</v>
      </c>
      <c r="M121" s="26">
        <v>33.981998722860787</v>
      </c>
      <c r="N121" s="26">
        <v>32.807769243898278</v>
      </c>
      <c r="O121" s="26">
        <v>32.837061781609201</v>
      </c>
      <c r="P121" s="26">
        <v>33.395787677077998</v>
      </c>
      <c r="Q121" s="26">
        <v>33.076357526881722</v>
      </c>
      <c r="R121" s="26">
        <v>32.419321291735088</v>
      </c>
      <c r="S121" s="26">
        <v>31.964311695207751</v>
      </c>
      <c r="T121" s="26">
        <v>32.282764094143403</v>
      </c>
      <c r="U121" s="26">
        <v>33.320890460299808</v>
      </c>
      <c r="V121" s="27">
        <f t="shared" si="1"/>
        <v>33.218291898722647</v>
      </c>
      <c r="W121" s="28">
        <v>109</v>
      </c>
      <c r="X121" s="29">
        <v>0.90833333333333333</v>
      </c>
    </row>
    <row r="122" spans="1:24" ht="13.9" customHeight="1" x14ac:dyDescent="0.2">
      <c r="A122" s="11">
        <v>25025250</v>
      </c>
      <c r="B122" s="22" t="s">
        <v>566</v>
      </c>
      <c r="C122" s="22" t="s">
        <v>684</v>
      </c>
      <c r="D122" s="22" t="s">
        <v>684</v>
      </c>
      <c r="E122" s="22" t="s">
        <v>43</v>
      </c>
      <c r="F122" s="22">
        <v>5</v>
      </c>
      <c r="G122" s="22">
        <v>40</v>
      </c>
      <c r="H122" s="23">
        <v>-73.59338889</v>
      </c>
      <c r="I122" s="24">
        <v>9.3610277800000006</v>
      </c>
      <c r="J122" s="25">
        <v>34.852797125010703</v>
      </c>
      <c r="K122" s="26">
        <v>35.68461172207104</v>
      </c>
      <c r="L122" s="26">
        <v>35.288013960265523</v>
      </c>
      <c r="M122" s="26">
        <v>34.278813970990697</v>
      </c>
      <c r="N122" s="26">
        <v>33.131999742124123</v>
      </c>
      <c r="O122" s="26">
        <v>33.235241927825257</v>
      </c>
      <c r="P122" s="26">
        <v>33.889404830122302</v>
      </c>
      <c r="Q122" s="26">
        <v>34.115741873686822</v>
      </c>
      <c r="R122" s="26">
        <v>33.093213601532561</v>
      </c>
      <c r="S122" s="26">
        <v>32.593642186132847</v>
      </c>
      <c r="T122" s="26">
        <v>32.643005582922832</v>
      </c>
      <c r="U122" s="26">
        <v>33.545679400935242</v>
      </c>
      <c r="V122" s="27">
        <f t="shared" si="1"/>
        <v>33.862680493634997</v>
      </c>
      <c r="W122" s="28">
        <v>295</v>
      </c>
      <c r="X122" s="29">
        <v>0.81944444444444442</v>
      </c>
    </row>
    <row r="123" spans="1:24" ht="13.9" customHeight="1" x14ac:dyDescent="0.2">
      <c r="A123" s="11">
        <v>23215050</v>
      </c>
      <c r="B123" s="22" t="s">
        <v>567</v>
      </c>
      <c r="C123" s="22" t="s">
        <v>403</v>
      </c>
      <c r="D123" s="22" t="s">
        <v>400</v>
      </c>
      <c r="E123" s="22" t="s">
        <v>43</v>
      </c>
      <c r="F123" s="22">
        <v>8</v>
      </c>
      <c r="G123" s="22">
        <v>163</v>
      </c>
      <c r="H123" s="23">
        <v>-73.636388890000006</v>
      </c>
      <c r="I123" s="24">
        <v>8.6144444399999998</v>
      </c>
      <c r="J123" s="25">
        <v>34.769914308078938</v>
      </c>
      <c r="K123" s="26">
        <v>34.982997454802728</v>
      </c>
      <c r="L123" s="26">
        <v>34.776343088595297</v>
      </c>
      <c r="M123" s="26">
        <v>34.287416256157627</v>
      </c>
      <c r="N123" s="26">
        <v>34.032967557938228</v>
      </c>
      <c r="O123" s="26">
        <v>34.05344080950978</v>
      </c>
      <c r="P123" s="26">
        <v>34.330295058883763</v>
      </c>
      <c r="Q123" s="26">
        <v>34.212768096238612</v>
      </c>
      <c r="R123" s="26">
        <v>33.964915613621763</v>
      </c>
      <c r="S123" s="26">
        <v>33.845468683277971</v>
      </c>
      <c r="T123" s="26">
        <v>33.894089399744573</v>
      </c>
      <c r="U123" s="26">
        <v>34.320661440401153</v>
      </c>
      <c r="V123" s="27">
        <f t="shared" si="1"/>
        <v>34.289273147270869</v>
      </c>
      <c r="W123" s="28">
        <v>216</v>
      </c>
      <c r="X123" s="29">
        <v>0.9</v>
      </c>
    </row>
    <row r="124" spans="1:24" ht="13.9" customHeight="1" x14ac:dyDescent="0.2">
      <c r="A124" s="11">
        <v>28025020</v>
      </c>
      <c r="B124" s="22" t="s">
        <v>566</v>
      </c>
      <c r="C124" s="22" t="s">
        <v>685</v>
      </c>
      <c r="D124" s="22" t="s">
        <v>686</v>
      </c>
      <c r="E124" s="22" t="s">
        <v>43</v>
      </c>
      <c r="F124" s="22">
        <v>5</v>
      </c>
      <c r="G124" s="22">
        <v>350</v>
      </c>
      <c r="H124" s="23">
        <v>-73.131388889999997</v>
      </c>
      <c r="I124" s="24">
        <v>10.271388890000001</v>
      </c>
      <c r="J124" s="25">
        <v>33.500715839317976</v>
      </c>
      <c r="K124" s="26">
        <v>34.418448823207449</v>
      </c>
      <c r="L124" s="26">
        <v>34.588806023787107</v>
      </c>
      <c r="M124" s="26">
        <v>33.554062856872562</v>
      </c>
      <c r="N124" s="26">
        <v>32.145553073864157</v>
      </c>
      <c r="O124" s="26">
        <v>32.16223373068393</v>
      </c>
      <c r="P124" s="26">
        <v>32.828967075791532</v>
      </c>
      <c r="Q124" s="26">
        <v>32.670099805644853</v>
      </c>
      <c r="R124" s="26">
        <v>31.76196195247919</v>
      </c>
      <c r="S124" s="26">
        <v>31.089418917800941</v>
      </c>
      <c r="T124" s="26">
        <v>31.162687936456109</v>
      </c>
      <c r="U124" s="26">
        <v>32.550018065830542</v>
      </c>
      <c r="V124" s="27">
        <f t="shared" si="1"/>
        <v>32.702747841811359</v>
      </c>
      <c r="W124" s="28">
        <v>312</v>
      </c>
      <c r="X124" s="29">
        <v>0.8666666666666667</v>
      </c>
    </row>
    <row r="125" spans="1:24" ht="13.9" customHeight="1" x14ac:dyDescent="0.2">
      <c r="A125" s="11">
        <v>28025502</v>
      </c>
      <c r="B125" s="22" t="s">
        <v>565</v>
      </c>
      <c r="C125" s="12" t="s">
        <v>42</v>
      </c>
      <c r="D125" s="22" t="s">
        <v>44</v>
      </c>
      <c r="E125" s="22" t="s">
        <v>43</v>
      </c>
      <c r="F125" s="22">
        <v>5</v>
      </c>
      <c r="G125" s="22">
        <v>138</v>
      </c>
      <c r="H125" s="23">
        <v>-73.247666670000001</v>
      </c>
      <c r="I125" s="24">
        <v>10.43616667</v>
      </c>
      <c r="J125" s="25">
        <v>34.935454208379682</v>
      </c>
      <c r="K125" s="26">
        <v>35.861893280234547</v>
      </c>
      <c r="L125" s="26">
        <v>36.229431643625183</v>
      </c>
      <c r="M125" s="26">
        <v>35.763177339901468</v>
      </c>
      <c r="N125" s="26">
        <v>34.198320355951061</v>
      </c>
      <c r="O125" s="26">
        <v>34.423205128205112</v>
      </c>
      <c r="P125" s="26">
        <v>35.537284092848601</v>
      </c>
      <c r="Q125" s="26">
        <v>35.179462365591398</v>
      </c>
      <c r="R125" s="26">
        <v>34.012164961475307</v>
      </c>
      <c r="S125" s="26">
        <v>33.037447232178422</v>
      </c>
      <c r="T125" s="26">
        <v>33.111573891625611</v>
      </c>
      <c r="U125" s="26">
        <v>34.035648706132569</v>
      </c>
      <c r="V125" s="27">
        <f t="shared" si="1"/>
        <v>34.693755267179078</v>
      </c>
      <c r="W125" s="28">
        <v>338</v>
      </c>
      <c r="X125" s="29">
        <v>0.93888888888888888</v>
      </c>
    </row>
    <row r="126" spans="1:24" ht="13.9" customHeight="1" x14ac:dyDescent="0.2">
      <c r="A126" s="11">
        <v>28035020</v>
      </c>
      <c r="B126" s="22" t="s">
        <v>566</v>
      </c>
      <c r="C126" s="22" t="s">
        <v>246</v>
      </c>
      <c r="D126" s="22" t="s">
        <v>44</v>
      </c>
      <c r="E126" s="22" t="s">
        <v>43</v>
      </c>
      <c r="F126" s="22">
        <v>5</v>
      </c>
      <c r="G126" s="22">
        <v>110</v>
      </c>
      <c r="H126" s="23">
        <v>-73.319444439999998</v>
      </c>
      <c r="I126" s="24">
        <v>10.363055559999999</v>
      </c>
      <c r="J126" s="25">
        <v>35.162565425971891</v>
      </c>
      <c r="K126" s="26">
        <v>36.32373714062242</v>
      </c>
      <c r="L126" s="26">
        <v>36.747219398572007</v>
      </c>
      <c r="M126" s="26">
        <v>35.975215633941268</v>
      </c>
      <c r="N126" s="26">
        <v>34.468815213062527</v>
      </c>
      <c r="O126" s="26">
        <v>34.392192718863797</v>
      </c>
      <c r="P126" s="26">
        <v>35.374911033986344</v>
      </c>
      <c r="Q126" s="26">
        <v>35.400483796811272</v>
      </c>
      <c r="R126" s="26">
        <v>33.956722503192843</v>
      </c>
      <c r="S126" s="26">
        <v>33.225226632766557</v>
      </c>
      <c r="T126" s="26">
        <v>33.000304761904758</v>
      </c>
      <c r="U126" s="26">
        <v>34.045115784255557</v>
      </c>
      <c r="V126" s="27">
        <f t="shared" si="1"/>
        <v>34.839375836995941</v>
      </c>
      <c r="W126" s="28">
        <v>310</v>
      </c>
      <c r="X126" s="29">
        <v>0.86111111111111116</v>
      </c>
    </row>
    <row r="127" spans="1:24" ht="13.9" customHeight="1" x14ac:dyDescent="0.2">
      <c r="A127" s="11">
        <v>28035040</v>
      </c>
      <c r="B127" s="22" t="s">
        <v>566</v>
      </c>
      <c r="C127" s="22" t="s">
        <v>687</v>
      </c>
      <c r="D127" s="22" t="s">
        <v>44</v>
      </c>
      <c r="E127" s="22" t="s">
        <v>43</v>
      </c>
      <c r="F127" s="22">
        <v>5</v>
      </c>
      <c r="G127" s="22">
        <v>50</v>
      </c>
      <c r="H127" s="23">
        <v>-73.64752777999999</v>
      </c>
      <c r="I127" s="24">
        <v>9.9049166700000004</v>
      </c>
      <c r="J127" s="25">
        <v>37.310031647350719</v>
      </c>
      <c r="K127" s="26">
        <v>37.281282218024757</v>
      </c>
      <c r="L127" s="26">
        <v>37.162245078111283</v>
      </c>
      <c r="M127" s="26">
        <v>37.006062159376008</v>
      </c>
      <c r="N127" s="26">
        <v>36.9051898238327</v>
      </c>
      <c r="O127" s="26">
        <v>36.906315492100013</v>
      </c>
      <c r="P127" s="26">
        <v>36.839466593448734</v>
      </c>
      <c r="Q127" s="26">
        <v>36.639846969773693</v>
      </c>
      <c r="R127" s="26">
        <v>36.516210987740699</v>
      </c>
      <c r="S127" s="26">
        <v>36.450046943327351</v>
      </c>
      <c r="T127" s="26">
        <v>36.532217166153281</v>
      </c>
      <c r="U127" s="26">
        <v>36.867675380051907</v>
      </c>
      <c r="V127" s="27">
        <f t="shared" si="1"/>
        <v>36.868049204940924</v>
      </c>
      <c r="W127" s="28">
        <v>103</v>
      </c>
      <c r="X127" s="29">
        <v>0.85833333333333328</v>
      </c>
    </row>
    <row r="128" spans="1:24" ht="13.9" customHeight="1" x14ac:dyDescent="0.2">
      <c r="A128" s="11">
        <v>56015010</v>
      </c>
      <c r="B128" s="22" t="s">
        <v>566</v>
      </c>
      <c r="C128" s="22" t="s">
        <v>688</v>
      </c>
      <c r="D128" s="22" t="s">
        <v>689</v>
      </c>
      <c r="E128" s="22" t="s">
        <v>87</v>
      </c>
      <c r="F128" s="22">
        <v>1</v>
      </c>
      <c r="G128" s="22">
        <v>4</v>
      </c>
      <c r="H128" s="23">
        <v>-77.404444439999992</v>
      </c>
      <c r="I128" s="24">
        <v>6.22333333</v>
      </c>
      <c r="J128" s="25">
        <v>30.079177610977649</v>
      </c>
      <c r="K128" s="26">
        <v>30.320002897710811</v>
      </c>
      <c r="L128" s="26">
        <v>30.280063251106899</v>
      </c>
      <c r="M128" s="26">
        <v>29.839814814814819</v>
      </c>
      <c r="N128" s="26">
        <v>29.857087647243379</v>
      </c>
      <c r="O128" s="26">
        <v>29.591399176954731</v>
      </c>
      <c r="P128" s="26">
        <v>29.641256366723258</v>
      </c>
      <c r="Q128" s="26">
        <v>29.73490033327046</v>
      </c>
      <c r="R128" s="26">
        <v>29.493333333333329</v>
      </c>
      <c r="S128" s="26">
        <v>29.0631421744325</v>
      </c>
      <c r="T128" s="26">
        <v>28.929923371647511</v>
      </c>
      <c r="U128" s="26">
        <v>29.198899430740031</v>
      </c>
      <c r="V128" s="27">
        <f t="shared" si="1"/>
        <v>29.669083367412949</v>
      </c>
      <c r="W128" s="28">
        <v>215</v>
      </c>
      <c r="X128" s="29">
        <v>0.89583333333333337</v>
      </c>
    </row>
    <row r="129" spans="1:24" ht="13.9" customHeight="1" x14ac:dyDescent="0.2">
      <c r="A129" s="11">
        <v>54085010</v>
      </c>
      <c r="B129" s="22" t="s">
        <v>566</v>
      </c>
      <c r="C129" s="22" t="s">
        <v>690</v>
      </c>
      <c r="D129" s="22" t="s">
        <v>691</v>
      </c>
      <c r="E129" s="22" t="s">
        <v>87</v>
      </c>
      <c r="F129" s="22">
        <v>9</v>
      </c>
      <c r="G129" s="22">
        <v>40</v>
      </c>
      <c r="H129" s="23">
        <v>-76.934250000000006</v>
      </c>
      <c r="I129" s="24">
        <v>4.6881944400000002</v>
      </c>
      <c r="J129" s="25">
        <v>28.178302164074129</v>
      </c>
      <c r="K129" s="26">
        <v>28.46173311390703</v>
      </c>
      <c r="L129" s="26">
        <v>28.45537271449351</v>
      </c>
      <c r="M129" s="26">
        <v>28.58090041399053</v>
      </c>
      <c r="N129" s="26">
        <v>28.562635384226031</v>
      </c>
      <c r="O129" s="26">
        <v>28.598051310120269</v>
      </c>
      <c r="P129" s="26">
        <v>28.54929127602098</v>
      </c>
      <c r="Q129" s="26">
        <v>28.607610219467841</v>
      </c>
      <c r="R129" s="26">
        <v>28.45210727969349</v>
      </c>
      <c r="S129" s="26">
        <v>28.202971691061791</v>
      </c>
      <c r="T129" s="26">
        <v>28.046174603174599</v>
      </c>
      <c r="U129" s="26">
        <v>27.91323665319354</v>
      </c>
      <c r="V129" s="27">
        <f t="shared" si="1"/>
        <v>28.384032235285314</v>
      </c>
      <c r="W129" s="28">
        <v>110</v>
      </c>
      <c r="X129" s="29">
        <v>0.91666666666666663</v>
      </c>
    </row>
    <row r="130" spans="1:24" ht="13.9" customHeight="1" x14ac:dyDescent="0.2">
      <c r="A130" s="11">
        <v>54025010</v>
      </c>
      <c r="B130" s="22" t="s">
        <v>566</v>
      </c>
      <c r="C130" s="22" t="s">
        <v>692</v>
      </c>
      <c r="D130" s="22" t="s">
        <v>454</v>
      </c>
      <c r="E130" s="22" t="s">
        <v>87</v>
      </c>
      <c r="F130" s="22">
        <v>9</v>
      </c>
      <c r="G130" s="22">
        <v>1115</v>
      </c>
      <c r="H130" s="23">
        <v>-76.676666669999989</v>
      </c>
      <c r="I130" s="24">
        <v>4.8980833300000004</v>
      </c>
      <c r="J130" s="25">
        <v>23.456318594734888</v>
      </c>
      <c r="K130" s="26">
        <v>23.758878398102539</v>
      </c>
      <c r="L130" s="26">
        <v>24.158370411568409</v>
      </c>
      <c r="M130" s="26">
        <v>24.775059523809521</v>
      </c>
      <c r="N130" s="26">
        <v>24.780267787253319</v>
      </c>
      <c r="O130" s="26">
        <v>24.667394636015331</v>
      </c>
      <c r="P130" s="26">
        <v>24.800134408602151</v>
      </c>
      <c r="Q130" s="26">
        <v>24.766085465331852</v>
      </c>
      <c r="R130" s="26">
        <v>24.80701149425288</v>
      </c>
      <c r="S130" s="26">
        <v>24.099516792778441</v>
      </c>
      <c r="T130" s="26">
        <v>23.669450830140491</v>
      </c>
      <c r="U130" s="26">
        <v>23.26238343377053</v>
      </c>
      <c r="V130" s="27">
        <f t="shared" si="1"/>
        <v>24.250072648030031</v>
      </c>
      <c r="W130" s="28">
        <v>102</v>
      </c>
      <c r="X130" s="29">
        <v>0.85</v>
      </c>
    </row>
    <row r="131" spans="1:24" ht="13.9" customHeight="1" x14ac:dyDescent="0.2">
      <c r="A131" s="11">
        <v>56015030</v>
      </c>
      <c r="B131" s="22" t="s">
        <v>566</v>
      </c>
      <c r="C131" s="22" t="s">
        <v>693</v>
      </c>
      <c r="D131" s="22" t="s">
        <v>694</v>
      </c>
      <c r="E131" s="22" t="s">
        <v>87</v>
      </c>
      <c r="F131" s="22">
        <v>1</v>
      </c>
      <c r="G131" s="22">
        <v>30</v>
      </c>
      <c r="H131" s="23">
        <v>-77.502777780000002</v>
      </c>
      <c r="I131" s="24">
        <v>5.5708333300000001</v>
      </c>
      <c r="J131" s="25">
        <v>29.042711981566821</v>
      </c>
      <c r="K131" s="26">
        <v>29.741916761399519</v>
      </c>
      <c r="L131" s="26">
        <v>29.38630632115245</v>
      </c>
      <c r="M131" s="26">
        <v>29.444474274767369</v>
      </c>
      <c r="N131" s="26">
        <v>29.038604284007508</v>
      </c>
      <c r="O131" s="26">
        <v>28.602250501733259</v>
      </c>
      <c r="P131" s="26">
        <v>28.537784781444401</v>
      </c>
      <c r="Q131" s="26">
        <v>28.79004506431647</v>
      </c>
      <c r="R131" s="26">
        <v>28.67784277504105</v>
      </c>
      <c r="S131" s="26">
        <v>28.436517055988141</v>
      </c>
      <c r="T131" s="26">
        <v>28.00631764069264</v>
      </c>
      <c r="U131" s="26">
        <v>28.018930881461468</v>
      </c>
      <c r="V131" s="27">
        <f t="shared" ref="V131:V194" si="2">AVERAGE(J131:U131)</f>
        <v>28.81030852696426</v>
      </c>
      <c r="W131" s="28">
        <v>113</v>
      </c>
      <c r="X131" s="29">
        <v>0.94166666666666665</v>
      </c>
    </row>
    <row r="132" spans="1:24" ht="13.9" customHeight="1" x14ac:dyDescent="0.2">
      <c r="A132" s="11">
        <v>11045010</v>
      </c>
      <c r="B132" s="22" t="s">
        <v>565</v>
      </c>
      <c r="C132" s="22" t="s">
        <v>86</v>
      </c>
      <c r="D132" s="22" t="s">
        <v>88</v>
      </c>
      <c r="E132" s="22" t="s">
        <v>87</v>
      </c>
      <c r="F132" s="22">
        <v>1</v>
      </c>
      <c r="G132" s="22">
        <v>75</v>
      </c>
      <c r="H132" s="23">
        <v>-76.643777779999994</v>
      </c>
      <c r="I132" s="24">
        <v>5.69055556</v>
      </c>
      <c r="J132" s="25">
        <v>30.007096774193549</v>
      </c>
      <c r="K132" s="26">
        <v>30.273224776500641</v>
      </c>
      <c r="L132" s="26">
        <v>30.547817204301069</v>
      </c>
      <c r="M132" s="26">
        <v>30.85667432950191</v>
      </c>
      <c r="N132" s="26">
        <v>31.05474601408973</v>
      </c>
      <c r="O132" s="26">
        <v>31.00361474435196</v>
      </c>
      <c r="P132" s="26">
        <v>31.072695852534562</v>
      </c>
      <c r="Q132" s="26">
        <v>31.229699666295879</v>
      </c>
      <c r="R132" s="26">
        <v>30.947113847837979</v>
      </c>
      <c r="S132" s="26">
        <v>30.554368199659901</v>
      </c>
      <c r="T132" s="26">
        <v>30.247879036672131</v>
      </c>
      <c r="U132" s="26">
        <v>29.843379530067701</v>
      </c>
      <c r="V132" s="27">
        <f t="shared" si="2"/>
        <v>30.636525831333916</v>
      </c>
      <c r="W132" s="28">
        <v>354</v>
      </c>
      <c r="X132" s="29">
        <v>0.98333333333333328</v>
      </c>
    </row>
    <row r="133" spans="1:24" ht="13.9" customHeight="1" x14ac:dyDescent="0.2">
      <c r="A133" s="11">
        <v>11035020</v>
      </c>
      <c r="B133" s="22" t="s">
        <v>567</v>
      </c>
      <c r="C133" s="22" t="s">
        <v>695</v>
      </c>
      <c r="D133" s="22" t="s">
        <v>696</v>
      </c>
      <c r="E133" s="22" t="s">
        <v>87</v>
      </c>
      <c r="F133" s="22">
        <v>1</v>
      </c>
      <c r="G133" s="22">
        <v>53</v>
      </c>
      <c r="H133" s="23">
        <v>-76.74972222000001</v>
      </c>
      <c r="I133" s="24">
        <v>5.6261666699999999</v>
      </c>
      <c r="J133" s="25">
        <v>29.99946452587281</v>
      </c>
      <c r="K133" s="26">
        <v>30.381203578952618</v>
      </c>
      <c r="L133" s="26">
        <v>30.59694349812197</v>
      </c>
      <c r="M133" s="26">
        <v>30.899078320785222</v>
      </c>
      <c r="N133" s="26">
        <v>30.97857497789462</v>
      </c>
      <c r="O133" s="26">
        <v>30.905212892058739</v>
      </c>
      <c r="P133" s="26">
        <v>30.911927487884029</v>
      </c>
      <c r="Q133" s="26">
        <v>31.03862689723195</v>
      </c>
      <c r="R133" s="26">
        <v>30.85973156529862</v>
      </c>
      <c r="S133" s="26">
        <v>30.547662244912232</v>
      </c>
      <c r="T133" s="26">
        <v>30.09818770788598</v>
      </c>
      <c r="U133" s="26">
        <v>29.950361840041179</v>
      </c>
      <c r="V133" s="27">
        <f t="shared" si="2"/>
        <v>30.597247961411657</v>
      </c>
      <c r="W133" s="28">
        <v>213</v>
      </c>
      <c r="X133" s="29">
        <v>0.88749999999999996</v>
      </c>
    </row>
    <row r="134" spans="1:24" ht="13.9" customHeight="1" x14ac:dyDescent="0.2">
      <c r="A134" s="11">
        <v>13075030</v>
      </c>
      <c r="B134" s="22" t="s">
        <v>569</v>
      </c>
      <c r="C134" s="22" t="s">
        <v>697</v>
      </c>
      <c r="D134" s="22" t="s">
        <v>698</v>
      </c>
      <c r="E134" s="22" t="s">
        <v>46</v>
      </c>
      <c r="F134" s="22">
        <v>2</v>
      </c>
      <c r="G134" s="22">
        <v>20</v>
      </c>
      <c r="H134" s="23">
        <v>-75.801888890000001</v>
      </c>
      <c r="I134" s="24">
        <v>8.8395277799999992</v>
      </c>
      <c r="J134" s="25">
        <v>33.763610639501977</v>
      </c>
      <c r="K134" s="26">
        <v>34.48077322670234</v>
      </c>
      <c r="L134" s="26">
        <v>34.610796963946868</v>
      </c>
      <c r="M134" s="26">
        <v>34.01540045409395</v>
      </c>
      <c r="N134" s="26">
        <v>32.846761525151408</v>
      </c>
      <c r="O134" s="26">
        <v>32.784260962111539</v>
      </c>
      <c r="P134" s="26">
        <v>32.782327204519177</v>
      </c>
      <c r="Q134" s="26">
        <v>32.893215712932061</v>
      </c>
      <c r="R134" s="26">
        <v>32.357982024025567</v>
      </c>
      <c r="S134" s="26">
        <v>32.346394009216588</v>
      </c>
      <c r="T134" s="26">
        <v>32.33514448514449</v>
      </c>
      <c r="U134" s="26">
        <v>32.938583175205572</v>
      </c>
      <c r="V134" s="27">
        <f t="shared" si="2"/>
        <v>33.179604198545952</v>
      </c>
      <c r="W134" s="28">
        <v>215</v>
      </c>
      <c r="X134" s="29">
        <v>0.89583333333333337</v>
      </c>
    </row>
    <row r="135" spans="1:24" ht="13.9" customHeight="1" x14ac:dyDescent="0.2">
      <c r="A135" s="11">
        <v>13075010</v>
      </c>
      <c r="B135" s="22" t="s">
        <v>566</v>
      </c>
      <c r="C135" s="22" t="s">
        <v>133</v>
      </c>
      <c r="D135" s="22" t="s">
        <v>699</v>
      </c>
      <c r="E135" s="22" t="s">
        <v>46</v>
      </c>
      <c r="F135" s="22">
        <v>2</v>
      </c>
      <c r="G135" s="22">
        <v>20</v>
      </c>
      <c r="H135" s="23">
        <v>-75.622083329999995</v>
      </c>
      <c r="I135" s="24">
        <v>9.1507500000000004</v>
      </c>
      <c r="J135" s="25">
        <v>33.311625135119748</v>
      </c>
      <c r="K135" s="26">
        <v>33.85481403289284</v>
      </c>
      <c r="L135" s="26">
        <v>34.114233275067541</v>
      </c>
      <c r="M135" s="26">
        <v>33.768354000339727</v>
      </c>
      <c r="N135" s="26">
        <v>32.774272946952543</v>
      </c>
      <c r="O135" s="26">
        <v>32.625059453032101</v>
      </c>
      <c r="P135" s="26">
        <v>32.8234456183622</v>
      </c>
      <c r="Q135" s="26">
        <v>32.535336464610658</v>
      </c>
      <c r="R135" s="26">
        <v>32.006441202475692</v>
      </c>
      <c r="S135" s="26">
        <v>31.94134529819458</v>
      </c>
      <c r="T135" s="26">
        <v>32.053229228243033</v>
      </c>
      <c r="U135" s="26">
        <v>32.540946498958952</v>
      </c>
      <c r="V135" s="27">
        <f t="shared" si="2"/>
        <v>32.862425262854131</v>
      </c>
      <c r="W135" s="28">
        <v>328</v>
      </c>
      <c r="X135" s="29">
        <v>0.91111111111111109</v>
      </c>
    </row>
    <row r="136" spans="1:24" ht="13.9" customHeight="1" x14ac:dyDescent="0.2">
      <c r="A136" s="11">
        <v>13075020</v>
      </c>
      <c r="B136" s="22" t="s">
        <v>566</v>
      </c>
      <c r="C136" s="22" t="s">
        <v>145</v>
      </c>
      <c r="D136" s="22" t="s">
        <v>700</v>
      </c>
      <c r="E136" s="22" t="s">
        <v>46</v>
      </c>
      <c r="F136" s="22">
        <v>2</v>
      </c>
      <c r="G136" s="22">
        <v>40</v>
      </c>
      <c r="H136" s="23">
        <v>-75.582222220000006</v>
      </c>
      <c r="I136" s="24">
        <v>8.9138888900000008</v>
      </c>
      <c r="J136" s="25">
        <v>34.664771554610269</v>
      </c>
      <c r="K136" s="26">
        <v>35.319948182397248</v>
      </c>
      <c r="L136" s="26">
        <v>35.256843674936718</v>
      </c>
      <c r="M136" s="26">
        <v>34.4147284525218</v>
      </c>
      <c r="N136" s="26">
        <v>32.854760242385773</v>
      </c>
      <c r="O136" s="26">
        <v>32.793022764925603</v>
      </c>
      <c r="P136" s="26">
        <v>33.028858295246998</v>
      </c>
      <c r="Q136" s="26">
        <v>32.916625540651467</v>
      </c>
      <c r="R136" s="26">
        <v>32.47634846306795</v>
      </c>
      <c r="S136" s="26">
        <v>32.424135042773848</v>
      </c>
      <c r="T136" s="26">
        <v>32.717657815577361</v>
      </c>
      <c r="U136" s="26">
        <v>33.562442872327281</v>
      </c>
      <c r="V136" s="27">
        <f t="shared" si="2"/>
        <v>33.535845241785189</v>
      </c>
      <c r="W136" s="28">
        <v>343</v>
      </c>
      <c r="X136" s="29">
        <v>0.95277777777777772</v>
      </c>
    </row>
    <row r="137" spans="1:24" ht="13.9" customHeight="1" x14ac:dyDescent="0.2">
      <c r="A137" s="11">
        <v>13085010</v>
      </c>
      <c r="B137" s="22" t="s">
        <v>585</v>
      </c>
      <c r="C137" s="22" t="s">
        <v>701</v>
      </c>
      <c r="D137" s="22" t="s">
        <v>148</v>
      </c>
      <c r="E137" s="22" t="s">
        <v>46</v>
      </c>
      <c r="F137" s="22">
        <v>2</v>
      </c>
      <c r="G137" s="22">
        <v>20</v>
      </c>
      <c r="H137" s="23">
        <v>-75.892777780000003</v>
      </c>
      <c r="I137" s="24">
        <v>9.2972222200000001</v>
      </c>
      <c r="J137" s="25">
        <v>32.63110856349153</v>
      </c>
      <c r="K137" s="26">
        <v>32.71730860760097</v>
      </c>
      <c r="L137" s="26">
        <v>32.676322993036187</v>
      </c>
      <c r="M137" s="26">
        <v>32.719093832267824</v>
      </c>
      <c r="N137" s="26">
        <v>32.20522061040554</v>
      </c>
      <c r="O137" s="26">
        <v>32.458611640328591</v>
      </c>
      <c r="P137" s="26">
        <v>32.58874627123793</v>
      </c>
      <c r="Q137" s="26">
        <v>32.22981061325968</v>
      </c>
      <c r="R137" s="26">
        <v>31.820200585421571</v>
      </c>
      <c r="S137" s="26">
        <v>31.572910956983591</v>
      </c>
      <c r="T137" s="26">
        <v>31.772742302318221</v>
      </c>
      <c r="U137" s="26">
        <v>32.613600262399807</v>
      </c>
      <c r="V137" s="27">
        <f t="shared" si="2"/>
        <v>32.333806436562618</v>
      </c>
      <c r="W137" s="28">
        <v>280</v>
      </c>
      <c r="X137" s="29">
        <v>0.77777777777777779</v>
      </c>
    </row>
    <row r="138" spans="1:24" ht="13.9" customHeight="1" x14ac:dyDescent="0.2">
      <c r="A138" s="11">
        <v>25025160</v>
      </c>
      <c r="B138" s="22" t="s">
        <v>566</v>
      </c>
      <c r="C138" s="22" t="s">
        <v>702</v>
      </c>
      <c r="D138" s="22" t="s">
        <v>142</v>
      </c>
      <c r="E138" s="22" t="s">
        <v>46</v>
      </c>
      <c r="F138" s="22">
        <v>2</v>
      </c>
      <c r="G138" s="22">
        <v>50</v>
      </c>
      <c r="H138" s="23">
        <v>-75.402777779999994</v>
      </c>
      <c r="I138" s="24">
        <v>8.0038888900000007</v>
      </c>
      <c r="J138" s="25">
        <v>33.313149001536097</v>
      </c>
      <c r="K138" s="26">
        <v>33.464535767830377</v>
      </c>
      <c r="L138" s="26">
        <v>32.919956989247318</v>
      </c>
      <c r="M138" s="26">
        <v>32.974971264367817</v>
      </c>
      <c r="N138" s="26">
        <v>32.418327359617678</v>
      </c>
      <c r="O138" s="26">
        <v>32.544543422733078</v>
      </c>
      <c r="P138" s="26">
        <v>32.406928995179832</v>
      </c>
      <c r="Q138" s="26">
        <v>32.397587365591413</v>
      </c>
      <c r="R138" s="26">
        <v>32.425316548075173</v>
      </c>
      <c r="S138" s="26">
        <v>32.571180014831299</v>
      </c>
      <c r="T138" s="26">
        <v>32.485026455026457</v>
      </c>
      <c r="U138" s="26">
        <v>32.825642601126482</v>
      </c>
      <c r="V138" s="27">
        <f t="shared" si="2"/>
        <v>32.728930482096921</v>
      </c>
      <c r="W138" s="28">
        <v>106</v>
      </c>
      <c r="X138" s="29">
        <v>0.8833333333333333</v>
      </c>
    </row>
    <row r="139" spans="1:24" ht="13.9" customHeight="1" x14ac:dyDescent="0.2">
      <c r="A139" s="11">
        <v>13035501</v>
      </c>
      <c r="B139" s="22" t="s">
        <v>565</v>
      </c>
      <c r="C139" s="22" t="s">
        <v>45</v>
      </c>
      <c r="D139" s="22" t="s">
        <v>47</v>
      </c>
      <c r="E139" s="22" t="s">
        <v>46</v>
      </c>
      <c r="F139" s="22">
        <v>2</v>
      </c>
      <c r="G139" s="22">
        <v>20</v>
      </c>
      <c r="H139" s="23">
        <v>-75.825138890000005</v>
      </c>
      <c r="I139" s="24">
        <v>8.8258333300000018</v>
      </c>
      <c r="J139" s="25">
        <v>33.84376600040671</v>
      </c>
      <c r="K139" s="26">
        <v>34.563746319583693</v>
      </c>
      <c r="L139" s="26">
        <v>34.475136206358982</v>
      </c>
      <c r="M139" s="26">
        <v>34.121010466085643</v>
      </c>
      <c r="N139" s="26">
        <v>33.025714486671568</v>
      </c>
      <c r="O139" s="26">
        <v>33.017506633791363</v>
      </c>
      <c r="P139" s="26">
        <v>33.224936599214232</v>
      </c>
      <c r="Q139" s="26">
        <v>33.065084280874721</v>
      </c>
      <c r="R139" s="26">
        <v>32.561237881007962</v>
      </c>
      <c r="S139" s="26">
        <v>32.443225831073327</v>
      </c>
      <c r="T139" s="26">
        <v>32.548028495214083</v>
      </c>
      <c r="U139" s="26">
        <v>33.203177004669733</v>
      </c>
      <c r="V139" s="27">
        <f t="shared" si="2"/>
        <v>33.341047517079332</v>
      </c>
      <c r="W139" s="28">
        <v>311</v>
      </c>
      <c r="X139" s="29">
        <v>0.86388888888888893</v>
      </c>
    </row>
    <row r="140" spans="1:24" ht="13.9" customHeight="1" x14ac:dyDescent="0.2">
      <c r="A140" s="11">
        <v>13055030</v>
      </c>
      <c r="B140" s="22" t="s">
        <v>566</v>
      </c>
      <c r="C140" s="22" t="s">
        <v>703</v>
      </c>
      <c r="D140" s="22" t="s">
        <v>47</v>
      </c>
      <c r="E140" s="22" t="s">
        <v>46</v>
      </c>
      <c r="F140" s="22">
        <v>2</v>
      </c>
      <c r="G140" s="22">
        <v>30</v>
      </c>
      <c r="H140" s="23">
        <v>-75.972499999999997</v>
      </c>
      <c r="I140" s="24">
        <v>8.6591666700000012</v>
      </c>
      <c r="J140" s="25">
        <v>34.227741935483877</v>
      </c>
      <c r="K140" s="26">
        <v>34.980979748221131</v>
      </c>
      <c r="L140" s="26">
        <v>34.642162485065718</v>
      </c>
      <c r="M140" s="26">
        <v>34.373780332056192</v>
      </c>
      <c r="N140" s="26">
        <v>33.400709677419357</v>
      </c>
      <c r="O140" s="26">
        <v>33.660533333333333</v>
      </c>
      <c r="P140" s="26">
        <v>33.571838709677429</v>
      </c>
      <c r="Q140" s="26">
        <v>33.519778589967693</v>
      </c>
      <c r="R140" s="26">
        <v>33.142518518518521</v>
      </c>
      <c r="S140" s="26">
        <v>33.363298479792363</v>
      </c>
      <c r="T140" s="26">
        <v>33.271462962962957</v>
      </c>
      <c r="U140" s="26">
        <v>33.645464590285513</v>
      </c>
      <c r="V140" s="27">
        <f t="shared" si="2"/>
        <v>33.816689113565339</v>
      </c>
      <c r="W140" s="28">
        <v>118</v>
      </c>
      <c r="X140" s="29">
        <v>0.98333333333333328</v>
      </c>
    </row>
    <row r="141" spans="1:24" ht="13.9" customHeight="1" x14ac:dyDescent="0.2">
      <c r="A141" s="11">
        <v>25015010</v>
      </c>
      <c r="B141" s="22" t="s">
        <v>566</v>
      </c>
      <c r="C141" s="22" t="s">
        <v>704</v>
      </c>
      <c r="D141" s="22" t="s">
        <v>162</v>
      </c>
      <c r="E141" s="22" t="s">
        <v>46</v>
      </c>
      <c r="F141" s="22">
        <v>2</v>
      </c>
      <c r="G141" s="22">
        <v>170</v>
      </c>
      <c r="H141" s="23">
        <v>-75.632277779999995</v>
      </c>
      <c r="I141" s="24">
        <v>8.1807777799999997</v>
      </c>
      <c r="J141" s="25">
        <v>34.369688172043013</v>
      </c>
      <c r="K141" s="26">
        <v>34.474370552818833</v>
      </c>
      <c r="L141" s="26">
        <v>34.466301075268817</v>
      </c>
      <c r="M141" s="26">
        <v>33.795747126436787</v>
      </c>
      <c r="N141" s="26">
        <v>33.666086021505372</v>
      </c>
      <c r="O141" s="26">
        <v>33.941277139208168</v>
      </c>
      <c r="P141" s="26">
        <v>34.032872503840252</v>
      </c>
      <c r="Q141" s="26">
        <v>33.620788530465937</v>
      </c>
      <c r="R141" s="26">
        <v>33.643333333333331</v>
      </c>
      <c r="S141" s="26">
        <v>33.517419354838708</v>
      </c>
      <c r="T141" s="26">
        <v>33.414948717948718</v>
      </c>
      <c r="U141" s="26">
        <v>33.847141268075639</v>
      </c>
      <c r="V141" s="27">
        <f t="shared" si="2"/>
        <v>33.899164482981966</v>
      </c>
      <c r="W141" s="28">
        <v>116</v>
      </c>
      <c r="X141" s="29">
        <v>0.96666666666666667</v>
      </c>
    </row>
    <row r="142" spans="1:24" ht="13.9" customHeight="1" x14ac:dyDescent="0.2">
      <c r="A142" s="11">
        <v>25025190</v>
      </c>
      <c r="B142" s="22" t="s">
        <v>566</v>
      </c>
      <c r="C142" s="22" t="s">
        <v>162</v>
      </c>
      <c r="D142" s="22" t="s">
        <v>162</v>
      </c>
      <c r="E142" s="22" t="s">
        <v>46</v>
      </c>
      <c r="F142" s="22">
        <v>2</v>
      </c>
      <c r="G142" s="22">
        <v>90</v>
      </c>
      <c r="H142" s="23">
        <v>-75.583722219999999</v>
      </c>
      <c r="I142" s="24">
        <v>8.399333330000001</v>
      </c>
      <c r="J142" s="25">
        <v>33.934850810783949</v>
      </c>
      <c r="K142" s="26">
        <v>35.049471933345501</v>
      </c>
      <c r="L142" s="26">
        <v>34.89016755830994</v>
      </c>
      <c r="M142" s="26">
        <v>33.765935477639331</v>
      </c>
      <c r="N142" s="26">
        <v>32.465977229601521</v>
      </c>
      <c r="O142" s="26">
        <v>32.405689655172417</v>
      </c>
      <c r="P142" s="26">
        <v>32.568566308243717</v>
      </c>
      <c r="Q142" s="26">
        <v>32.399840999803708</v>
      </c>
      <c r="R142" s="26">
        <v>32.117275185936442</v>
      </c>
      <c r="S142" s="26">
        <v>31.957488847102312</v>
      </c>
      <c r="T142" s="26">
        <v>32.100625000000001</v>
      </c>
      <c r="U142" s="26">
        <v>32.621922043010748</v>
      </c>
      <c r="V142" s="27">
        <f t="shared" si="2"/>
        <v>33.023150920745792</v>
      </c>
      <c r="W142" s="28">
        <v>208</v>
      </c>
      <c r="X142" s="29">
        <v>0.8666666666666667</v>
      </c>
    </row>
    <row r="143" spans="1:24" ht="13.9" customHeight="1" x14ac:dyDescent="0.2">
      <c r="A143" s="11">
        <v>12045020</v>
      </c>
      <c r="B143" s="22" t="s">
        <v>566</v>
      </c>
      <c r="C143" s="22" t="s">
        <v>705</v>
      </c>
      <c r="D143" s="22" t="s">
        <v>140</v>
      </c>
      <c r="E143" s="22" t="s">
        <v>46</v>
      </c>
      <c r="F143" s="22">
        <v>2</v>
      </c>
      <c r="G143" s="22">
        <v>15</v>
      </c>
      <c r="H143" s="23">
        <v>-76.224444439999999</v>
      </c>
      <c r="I143" s="24">
        <v>9.0711111100000004</v>
      </c>
      <c r="J143" s="25">
        <v>31.261038914490531</v>
      </c>
      <c r="K143" s="26">
        <v>31.147725121425388</v>
      </c>
      <c r="L143" s="26">
        <v>31.016040428061832</v>
      </c>
      <c r="M143" s="26">
        <v>31.23327111211772</v>
      </c>
      <c r="N143" s="26">
        <v>31.056124378561211</v>
      </c>
      <c r="O143" s="26">
        <v>31.250255848876531</v>
      </c>
      <c r="P143" s="26">
        <v>31.351722385882571</v>
      </c>
      <c r="Q143" s="26">
        <v>31.265434885322311</v>
      </c>
      <c r="R143" s="26">
        <v>30.893504627065631</v>
      </c>
      <c r="S143" s="26">
        <v>30.961069227102161</v>
      </c>
      <c r="T143" s="26">
        <v>30.969706486042689</v>
      </c>
      <c r="U143" s="26">
        <v>31.302850194325661</v>
      </c>
      <c r="V143" s="27">
        <f t="shared" si="2"/>
        <v>31.142395300772858</v>
      </c>
      <c r="W143" s="28">
        <v>318</v>
      </c>
      <c r="X143" s="29">
        <v>0.8833333333333333</v>
      </c>
    </row>
    <row r="144" spans="1:24" ht="13.9" customHeight="1" x14ac:dyDescent="0.2">
      <c r="A144" s="11">
        <v>25025170</v>
      </c>
      <c r="B144" s="22" t="s">
        <v>566</v>
      </c>
      <c r="C144" s="22" t="s">
        <v>137</v>
      </c>
      <c r="D144" s="22" t="s">
        <v>138</v>
      </c>
      <c r="E144" s="22" t="s">
        <v>46</v>
      </c>
      <c r="F144" s="22">
        <v>2</v>
      </c>
      <c r="G144" s="22">
        <v>125</v>
      </c>
      <c r="H144" s="23">
        <v>-75.498833329999997</v>
      </c>
      <c r="I144" s="24">
        <v>8.7408611100000009</v>
      </c>
      <c r="J144" s="25">
        <v>33.154188610928237</v>
      </c>
      <c r="K144" s="26">
        <v>34.073581161252967</v>
      </c>
      <c r="L144" s="26">
        <v>34.169016403922619</v>
      </c>
      <c r="M144" s="26">
        <v>33.177811247632889</v>
      </c>
      <c r="N144" s="26">
        <v>31.7846512586001</v>
      </c>
      <c r="O144" s="26">
        <v>31.7896466581524</v>
      </c>
      <c r="P144" s="26">
        <v>32.006171244402609</v>
      </c>
      <c r="Q144" s="26">
        <v>31.932845195425841</v>
      </c>
      <c r="R144" s="26">
        <v>31.336216091954011</v>
      </c>
      <c r="S144" s="26">
        <v>31.19024306842994</v>
      </c>
      <c r="T144" s="26">
        <v>31.184634482758621</v>
      </c>
      <c r="U144" s="26">
        <v>31.8702404380936</v>
      </c>
      <c r="V144" s="27">
        <f t="shared" si="2"/>
        <v>32.305770488462819</v>
      </c>
      <c r="W144" s="28">
        <v>327</v>
      </c>
      <c r="X144" s="29">
        <v>0.90833333333333333</v>
      </c>
    </row>
    <row r="145" spans="1:24" ht="13.9" customHeight="1" x14ac:dyDescent="0.2">
      <c r="A145" s="11">
        <v>13085030</v>
      </c>
      <c r="B145" s="22" t="s">
        <v>566</v>
      </c>
      <c r="C145" s="22" t="s">
        <v>706</v>
      </c>
      <c r="D145" s="22" t="s">
        <v>706</v>
      </c>
      <c r="E145" s="22" t="s">
        <v>46</v>
      </c>
      <c r="F145" s="22">
        <v>2</v>
      </c>
      <c r="G145" s="22">
        <v>22</v>
      </c>
      <c r="H145" s="23">
        <v>-75.95</v>
      </c>
      <c r="I145" s="24">
        <v>9.3699999999999992</v>
      </c>
      <c r="J145" s="25">
        <v>33.13548387096774</v>
      </c>
      <c r="K145" s="26">
        <v>33.15934729064039</v>
      </c>
      <c r="L145" s="26">
        <v>33.094838709677418</v>
      </c>
      <c r="M145" s="26">
        <v>33.037666666666667</v>
      </c>
      <c r="N145" s="26">
        <v>32.549530589543942</v>
      </c>
      <c r="O145" s="26">
        <v>32.899259259259253</v>
      </c>
      <c r="P145" s="26">
        <v>32.918637992831542</v>
      </c>
      <c r="Q145" s="26">
        <v>32.905734767025088</v>
      </c>
      <c r="R145" s="26">
        <v>32.56005291005291</v>
      </c>
      <c r="S145" s="26">
        <v>32.636182795698907</v>
      </c>
      <c r="T145" s="26">
        <v>32.764281609195393</v>
      </c>
      <c r="U145" s="26">
        <v>33.389516129032259</v>
      </c>
      <c r="V145" s="27">
        <f t="shared" si="2"/>
        <v>32.920877715882625</v>
      </c>
      <c r="W145" s="28">
        <v>109</v>
      </c>
      <c r="X145" s="29">
        <v>0.90833333333333333</v>
      </c>
    </row>
    <row r="146" spans="1:24" ht="13.9" customHeight="1" x14ac:dyDescent="0.2">
      <c r="A146" s="11">
        <v>21205660</v>
      </c>
      <c r="B146" s="22" t="s">
        <v>585</v>
      </c>
      <c r="C146" s="22" t="s">
        <v>522</v>
      </c>
      <c r="D146" s="22" t="s">
        <v>523</v>
      </c>
      <c r="E146" s="22" t="s">
        <v>73</v>
      </c>
      <c r="F146" s="22">
        <v>11</v>
      </c>
      <c r="G146" s="22">
        <v>810</v>
      </c>
      <c r="H146" s="23">
        <v>-74.526611110000005</v>
      </c>
      <c r="I146" s="24">
        <v>4.5818888900000001</v>
      </c>
      <c r="J146" s="25">
        <v>30.642908952311711</v>
      </c>
      <c r="K146" s="26">
        <v>30.814419487330628</v>
      </c>
      <c r="L146" s="26">
        <v>30.29715651135006</v>
      </c>
      <c r="M146" s="26">
        <v>29.850838046585171</v>
      </c>
      <c r="N146" s="26">
        <v>29.6259786594158</v>
      </c>
      <c r="O146" s="26">
        <v>29.902035516633219</v>
      </c>
      <c r="P146" s="26">
        <v>30.558898924731189</v>
      </c>
      <c r="Q146" s="26">
        <v>31.62928722448812</v>
      </c>
      <c r="R146" s="26">
        <v>31.68806366047745</v>
      </c>
      <c r="S146" s="26">
        <v>30.15034710932375</v>
      </c>
      <c r="T146" s="26">
        <v>29.273411140583558</v>
      </c>
      <c r="U146" s="26">
        <v>29.53999817511702</v>
      </c>
      <c r="V146" s="27">
        <f t="shared" si="2"/>
        <v>30.331111950695643</v>
      </c>
      <c r="W146" s="28">
        <v>315</v>
      </c>
      <c r="X146" s="29">
        <v>0.875</v>
      </c>
    </row>
    <row r="147" spans="1:24" ht="13.9" customHeight="1" x14ac:dyDescent="0.2">
      <c r="A147" s="11">
        <v>21205670</v>
      </c>
      <c r="B147" s="22" t="s">
        <v>566</v>
      </c>
      <c r="C147" s="22" t="s">
        <v>707</v>
      </c>
      <c r="D147" s="22" t="s">
        <v>521</v>
      </c>
      <c r="E147" s="22" t="s">
        <v>73</v>
      </c>
      <c r="F147" s="22">
        <v>11</v>
      </c>
      <c r="G147" s="22">
        <v>1915</v>
      </c>
      <c r="H147" s="23">
        <v>-74.437638890000002</v>
      </c>
      <c r="I147" s="24">
        <v>4.7708888900000002</v>
      </c>
      <c r="J147" s="25">
        <v>21.58796844433941</v>
      </c>
      <c r="K147" s="26">
        <v>21.652284783798581</v>
      </c>
      <c r="L147" s="26">
        <v>21.51138577074061</v>
      </c>
      <c r="M147" s="26">
        <v>20.953887691075089</v>
      </c>
      <c r="N147" s="26">
        <v>20.673928027921519</v>
      </c>
      <c r="O147" s="26">
        <v>20.83199755799756</v>
      </c>
      <c r="P147" s="26">
        <v>20.771839444903961</v>
      </c>
      <c r="Q147" s="26">
        <v>21.41203839521415</v>
      </c>
      <c r="R147" s="26">
        <v>21.742385290599849</v>
      </c>
      <c r="S147" s="26">
        <v>20.96381123687328</v>
      </c>
      <c r="T147" s="26">
        <v>20.718311338158081</v>
      </c>
      <c r="U147" s="26">
        <v>20.871996051779139</v>
      </c>
      <c r="V147" s="27">
        <f t="shared" si="2"/>
        <v>21.140986169450105</v>
      </c>
      <c r="W147" s="28">
        <v>110</v>
      </c>
      <c r="X147" s="29">
        <v>0.91666666666666663</v>
      </c>
    </row>
    <row r="148" spans="1:24" ht="13.9" customHeight="1" x14ac:dyDescent="0.2">
      <c r="A148" s="11">
        <v>21206180</v>
      </c>
      <c r="B148" s="22" t="s">
        <v>566</v>
      </c>
      <c r="C148" s="22" t="s">
        <v>708</v>
      </c>
      <c r="D148" s="22" t="s">
        <v>521</v>
      </c>
      <c r="E148" s="22" t="s">
        <v>73</v>
      </c>
      <c r="F148" s="22">
        <v>11</v>
      </c>
      <c r="G148" s="22">
        <v>1850</v>
      </c>
      <c r="H148" s="23">
        <v>-74.443472220000004</v>
      </c>
      <c r="I148" s="24">
        <v>4.8055000000000003</v>
      </c>
      <c r="J148" s="25">
        <v>21.393812064840411</v>
      </c>
      <c r="K148" s="26">
        <v>21.55842673141726</v>
      </c>
      <c r="L148" s="26">
        <v>21.298977373781799</v>
      </c>
      <c r="M148" s="26">
        <v>21.219228754169048</v>
      </c>
      <c r="N148" s="26">
        <v>21.007937458746309</v>
      </c>
      <c r="O148" s="26">
        <v>20.758312746168819</v>
      </c>
      <c r="P148" s="26">
        <v>20.592575955861761</v>
      </c>
      <c r="Q148" s="26">
        <v>21.43004241679715</v>
      </c>
      <c r="R148" s="26">
        <v>21.74179576463786</v>
      </c>
      <c r="S148" s="26">
        <v>21.253993337688559</v>
      </c>
      <c r="T148" s="26">
        <v>20.7207424941491</v>
      </c>
      <c r="U148" s="26">
        <v>21.024753334574061</v>
      </c>
      <c r="V148" s="27">
        <f t="shared" si="2"/>
        <v>21.166716536069348</v>
      </c>
      <c r="W148" s="28">
        <v>307</v>
      </c>
      <c r="X148" s="29">
        <v>0.85277777777777775</v>
      </c>
    </row>
    <row r="149" spans="1:24" ht="13.9" customHeight="1" x14ac:dyDescent="0.2">
      <c r="A149" s="11">
        <v>21205791</v>
      </c>
      <c r="B149" s="22" t="s">
        <v>565</v>
      </c>
      <c r="C149" s="22" t="s">
        <v>72</v>
      </c>
      <c r="D149" s="22" t="s">
        <v>74</v>
      </c>
      <c r="E149" s="22" t="s">
        <v>73</v>
      </c>
      <c r="F149" s="22">
        <v>11</v>
      </c>
      <c r="G149" s="22">
        <v>2547</v>
      </c>
      <c r="H149" s="23">
        <v>-74.150666669999993</v>
      </c>
      <c r="I149" s="24">
        <v>4.7055833299999996</v>
      </c>
      <c r="J149" s="25">
        <v>20.1402892102336</v>
      </c>
      <c r="K149" s="26">
        <v>20.177774486407589</v>
      </c>
      <c r="L149" s="26">
        <v>19.79340645161291</v>
      </c>
      <c r="M149" s="26">
        <v>19.548120500189469</v>
      </c>
      <c r="N149" s="26">
        <v>19.364828640876691</v>
      </c>
      <c r="O149" s="26">
        <v>18.936614070986479</v>
      </c>
      <c r="P149" s="26">
        <v>18.542871607443359</v>
      </c>
      <c r="Q149" s="26">
        <v>18.772940161432931</v>
      </c>
      <c r="R149" s="26">
        <v>19.205027672249159</v>
      </c>
      <c r="S149" s="26">
        <v>19.420634169110251</v>
      </c>
      <c r="T149" s="26">
        <v>19.414237110016419</v>
      </c>
      <c r="U149" s="26">
        <v>19.76527927120669</v>
      </c>
      <c r="V149" s="27">
        <f t="shared" si="2"/>
        <v>19.423501945980462</v>
      </c>
      <c r="W149" s="28">
        <v>304</v>
      </c>
      <c r="X149" s="29">
        <v>0.84444444444444444</v>
      </c>
    </row>
    <row r="150" spans="1:24" ht="13.9" customHeight="1" x14ac:dyDescent="0.2">
      <c r="A150" s="11">
        <v>21206050</v>
      </c>
      <c r="B150" s="22" t="s">
        <v>585</v>
      </c>
      <c r="C150" s="22" t="s">
        <v>709</v>
      </c>
      <c r="D150" s="22" t="s">
        <v>74</v>
      </c>
      <c r="E150" s="22" t="s">
        <v>73</v>
      </c>
      <c r="F150" s="22">
        <v>11</v>
      </c>
      <c r="G150" s="22">
        <v>2650</v>
      </c>
      <c r="H150" s="23">
        <v>-74.05</v>
      </c>
      <c r="I150" s="24">
        <v>4.7833333299999996</v>
      </c>
      <c r="J150" s="25">
        <v>20.19454838709677</v>
      </c>
      <c r="K150" s="26">
        <v>20.18798324281083</v>
      </c>
      <c r="L150" s="26">
        <v>19.884301075268819</v>
      </c>
      <c r="M150" s="26">
        <v>19.410641025641031</v>
      </c>
      <c r="N150" s="26">
        <v>18.938561443932411</v>
      </c>
      <c r="O150" s="26">
        <v>18.260264367816092</v>
      </c>
      <c r="P150" s="26">
        <v>17.802130056323609</v>
      </c>
      <c r="Q150" s="26">
        <v>18.031623655913979</v>
      </c>
      <c r="R150" s="26">
        <v>18.76460919540229</v>
      </c>
      <c r="S150" s="26">
        <v>19.421483870967741</v>
      </c>
      <c r="T150" s="26">
        <v>19.59298850574713</v>
      </c>
      <c r="U150" s="26">
        <v>19.940806451612911</v>
      </c>
      <c r="V150" s="27">
        <f t="shared" si="2"/>
        <v>19.202495106544472</v>
      </c>
      <c r="W150" s="28">
        <v>119</v>
      </c>
      <c r="X150" s="29">
        <v>0.9916666666666667</v>
      </c>
    </row>
    <row r="151" spans="1:24" ht="13.9" customHeight="1" x14ac:dyDescent="0.2">
      <c r="A151" s="11">
        <v>21206230</v>
      </c>
      <c r="B151" s="22" t="s">
        <v>566</v>
      </c>
      <c r="C151" s="22" t="s">
        <v>710</v>
      </c>
      <c r="D151" s="22" t="s">
        <v>74</v>
      </c>
      <c r="E151" s="22" t="s">
        <v>73</v>
      </c>
      <c r="F151" s="22">
        <v>11</v>
      </c>
      <c r="G151" s="22">
        <v>2543</v>
      </c>
      <c r="H151" s="23">
        <v>-74.151419439999998</v>
      </c>
      <c r="I151" s="24">
        <v>4.6616666699999998</v>
      </c>
      <c r="J151" s="25">
        <v>19.94837449017427</v>
      </c>
      <c r="K151" s="26">
        <v>19.946854939441149</v>
      </c>
      <c r="L151" s="26">
        <v>19.848923377532941</v>
      </c>
      <c r="M151" s="26">
        <v>19.870888888888889</v>
      </c>
      <c r="N151" s="26">
        <v>19.752279569892469</v>
      </c>
      <c r="O151" s="26">
        <v>19.50884400656815</v>
      </c>
      <c r="P151" s="26">
        <v>19.146451612903231</v>
      </c>
      <c r="Q151" s="26">
        <v>19.253548387096782</v>
      </c>
      <c r="R151" s="26">
        <v>19.565999999999999</v>
      </c>
      <c r="S151" s="26">
        <v>19.633539859102701</v>
      </c>
      <c r="T151" s="26">
        <v>19.561024265644949</v>
      </c>
      <c r="U151" s="26">
        <v>19.950967741935479</v>
      </c>
      <c r="V151" s="27">
        <f t="shared" si="2"/>
        <v>19.665641428265086</v>
      </c>
      <c r="W151" s="28">
        <v>119</v>
      </c>
      <c r="X151" s="29">
        <v>0.9916666666666667</v>
      </c>
    </row>
    <row r="152" spans="1:24" ht="13.9" customHeight="1" x14ac:dyDescent="0.2">
      <c r="A152" s="11">
        <v>21206600</v>
      </c>
      <c r="B152" s="22" t="s">
        <v>585</v>
      </c>
      <c r="C152" s="22" t="s">
        <v>711</v>
      </c>
      <c r="D152" s="22" t="s">
        <v>74</v>
      </c>
      <c r="E152" s="22" t="s">
        <v>73</v>
      </c>
      <c r="F152" s="22">
        <v>11</v>
      </c>
      <c r="G152" s="22">
        <v>2590</v>
      </c>
      <c r="H152" s="23">
        <v>-74.094333329999998</v>
      </c>
      <c r="I152" s="24">
        <v>4.7822222200000004</v>
      </c>
      <c r="J152" s="25">
        <v>22.275645532072669</v>
      </c>
      <c r="K152" s="26">
        <v>21.987069602683398</v>
      </c>
      <c r="L152" s="26">
        <v>21.48905112676637</v>
      </c>
      <c r="M152" s="26">
        <v>21.321762452107279</v>
      </c>
      <c r="N152" s="26">
        <v>20.92109031198687</v>
      </c>
      <c r="O152" s="26">
        <v>20.45002380952381</v>
      </c>
      <c r="P152" s="26">
        <v>19.979224744457721</v>
      </c>
      <c r="Q152" s="26">
        <v>20.492876344086021</v>
      </c>
      <c r="R152" s="26">
        <v>20.848528735632179</v>
      </c>
      <c r="S152" s="26">
        <v>21.130903225806449</v>
      </c>
      <c r="T152" s="26">
        <v>21.561862068965521</v>
      </c>
      <c r="U152" s="26">
        <v>21.180417107256812</v>
      </c>
      <c r="V152" s="27">
        <f t="shared" si="2"/>
        <v>21.136537921778757</v>
      </c>
      <c r="W152" s="28">
        <v>114</v>
      </c>
      <c r="X152" s="29">
        <v>0.95</v>
      </c>
    </row>
    <row r="153" spans="1:24" ht="13.9" customHeight="1" x14ac:dyDescent="0.2">
      <c r="A153" s="11">
        <v>21206280</v>
      </c>
      <c r="B153" s="22" t="s">
        <v>585</v>
      </c>
      <c r="C153" s="22" t="s">
        <v>497</v>
      </c>
      <c r="D153" s="22" t="s">
        <v>499</v>
      </c>
      <c r="E153" s="22" t="s">
        <v>73</v>
      </c>
      <c r="F153" s="22">
        <v>11</v>
      </c>
      <c r="G153" s="22">
        <v>2650</v>
      </c>
      <c r="H153" s="23">
        <v>-74.333055560000005</v>
      </c>
      <c r="I153" s="24">
        <v>4.6538333300000003</v>
      </c>
      <c r="J153" s="25">
        <v>15.9024195608289</v>
      </c>
      <c r="K153" s="26">
        <v>15.961303173199729</v>
      </c>
      <c r="L153" s="26">
        <v>15.87097145609715</v>
      </c>
      <c r="M153" s="26">
        <v>16.00481615510926</v>
      </c>
      <c r="N153" s="26">
        <v>16.033884648106621</v>
      </c>
      <c r="O153" s="26">
        <v>15.90033598585323</v>
      </c>
      <c r="P153" s="26">
        <v>15.857038190582131</v>
      </c>
      <c r="Q153" s="26">
        <v>15.637194928521399</v>
      </c>
      <c r="R153" s="26">
        <v>16.1181404853129</v>
      </c>
      <c r="S153" s="26">
        <v>15.638000370782351</v>
      </c>
      <c r="T153" s="26">
        <v>15.70243769385149</v>
      </c>
      <c r="U153" s="26">
        <v>15.728762469763581</v>
      </c>
      <c r="V153" s="27">
        <f t="shared" si="2"/>
        <v>15.862942093167396</v>
      </c>
      <c r="W153" s="28">
        <v>115</v>
      </c>
      <c r="X153" s="29">
        <v>0.95833333333333337</v>
      </c>
    </row>
    <row r="154" spans="1:24" ht="13.9" customHeight="1" x14ac:dyDescent="0.2">
      <c r="A154" s="11">
        <v>35025060</v>
      </c>
      <c r="B154" s="22" t="s">
        <v>566</v>
      </c>
      <c r="C154" s="22" t="s">
        <v>517</v>
      </c>
      <c r="D154" s="22" t="s">
        <v>518</v>
      </c>
      <c r="E154" s="22" t="s">
        <v>73</v>
      </c>
      <c r="F154" s="22">
        <v>11</v>
      </c>
      <c r="G154" s="22">
        <v>3195</v>
      </c>
      <c r="H154" s="23">
        <v>-73.981416669999987</v>
      </c>
      <c r="I154" s="24">
        <v>4.5754166700000001</v>
      </c>
      <c r="J154" s="25">
        <v>13.116158431649509</v>
      </c>
      <c r="K154" s="26">
        <v>13.29437008271595</v>
      </c>
      <c r="L154" s="26">
        <v>12.81853225030645</v>
      </c>
      <c r="M154" s="26">
        <v>12.21939010989011</v>
      </c>
      <c r="N154" s="26">
        <v>12.00966568923188</v>
      </c>
      <c r="O154" s="26">
        <v>11.64587162767822</v>
      </c>
      <c r="P154" s="26">
        <v>11.30910159979682</v>
      </c>
      <c r="Q154" s="26">
        <v>11.567283004043301</v>
      </c>
      <c r="R154" s="26">
        <v>12.157791724558971</v>
      </c>
      <c r="S154" s="26">
        <v>12.46474387230348</v>
      </c>
      <c r="T154" s="26">
        <v>12.70361434667282</v>
      </c>
      <c r="U154" s="26">
        <v>12.832750453517971</v>
      </c>
      <c r="V154" s="27">
        <f t="shared" si="2"/>
        <v>12.344939432697124</v>
      </c>
      <c r="W154" s="28">
        <v>280</v>
      </c>
      <c r="X154" s="29">
        <v>0.77777777777777779</v>
      </c>
    </row>
    <row r="155" spans="1:24" ht="13.9" customHeight="1" x14ac:dyDescent="0.2">
      <c r="A155" s="11">
        <v>21205740</v>
      </c>
      <c r="B155" s="22" t="s">
        <v>566</v>
      </c>
      <c r="C155" s="22" t="s">
        <v>527</v>
      </c>
      <c r="D155" s="22" t="s">
        <v>528</v>
      </c>
      <c r="E155" s="22" t="s">
        <v>73</v>
      </c>
      <c r="F155" s="22">
        <v>11</v>
      </c>
      <c r="G155" s="22">
        <v>2709</v>
      </c>
      <c r="H155" s="23">
        <v>-73.70141667</v>
      </c>
      <c r="I155" s="24">
        <v>5.1177222200000001</v>
      </c>
      <c r="J155" s="25">
        <v>18.343990435882251</v>
      </c>
      <c r="K155" s="26">
        <v>18.65885552997392</v>
      </c>
      <c r="L155" s="26">
        <v>18.215626809795229</v>
      </c>
      <c r="M155" s="26">
        <v>17.58269109179454</v>
      </c>
      <c r="N155" s="26">
        <v>17.072056291953281</v>
      </c>
      <c r="O155" s="26">
        <v>15.94071086345622</v>
      </c>
      <c r="P155" s="26">
        <v>15.486316278061681</v>
      </c>
      <c r="Q155" s="26">
        <v>15.95851436170426</v>
      </c>
      <c r="R155" s="26">
        <v>16.7495584045584</v>
      </c>
      <c r="S155" s="26">
        <v>17.511598029984679</v>
      </c>
      <c r="T155" s="26">
        <v>17.901537465552931</v>
      </c>
      <c r="U155" s="26">
        <v>17.992740064594901</v>
      </c>
      <c r="V155" s="27">
        <f t="shared" si="2"/>
        <v>17.284516302276021</v>
      </c>
      <c r="W155" s="28">
        <v>300</v>
      </c>
      <c r="X155" s="29">
        <v>0.83333333333333337</v>
      </c>
    </row>
    <row r="156" spans="1:24" ht="13.9" customHeight="1" x14ac:dyDescent="0.2">
      <c r="A156" s="11">
        <v>24015120</v>
      </c>
      <c r="B156" s="22" t="s">
        <v>585</v>
      </c>
      <c r="C156" s="22" t="s">
        <v>712</v>
      </c>
      <c r="D156" s="22" t="s">
        <v>513</v>
      </c>
      <c r="E156" s="22" t="s">
        <v>73</v>
      </c>
      <c r="F156" s="22">
        <v>11</v>
      </c>
      <c r="G156" s="22">
        <v>2580</v>
      </c>
      <c r="H156" s="23">
        <v>-73.734805560000012</v>
      </c>
      <c r="I156" s="24">
        <v>5.4672777799999999</v>
      </c>
      <c r="J156" s="25">
        <v>22.435179030239951</v>
      </c>
      <c r="K156" s="26">
        <v>22.680522921903229</v>
      </c>
      <c r="L156" s="26">
        <v>22.08342507554703</v>
      </c>
      <c r="M156" s="26">
        <v>21.555045919597639</v>
      </c>
      <c r="N156" s="26">
        <v>20.896401539500221</v>
      </c>
      <c r="O156" s="26">
        <v>20.28188852460217</v>
      </c>
      <c r="P156" s="26">
        <v>20.066417437381329</v>
      </c>
      <c r="Q156" s="26">
        <v>20.524700215122909</v>
      </c>
      <c r="R156" s="26">
        <v>21.308765035858141</v>
      </c>
      <c r="S156" s="26">
        <v>21.483451369051782</v>
      </c>
      <c r="T156" s="26">
        <v>21.372475538055141</v>
      </c>
      <c r="U156" s="26">
        <v>21.798862486718161</v>
      </c>
      <c r="V156" s="27">
        <f t="shared" si="2"/>
        <v>21.373927924464809</v>
      </c>
      <c r="W156" s="28">
        <v>314</v>
      </c>
      <c r="X156" s="29">
        <v>0.87222222222222223</v>
      </c>
    </row>
    <row r="157" spans="1:24" ht="13.9" customHeight="1" x14ac:dyDescent="0.2">
      <c r="A157" s="11">
        <v>35065010</v>
      </c>
      <c r="B157" s="22" t="s">
        <v>566</v>
      </c>
      <c r="C157" s="22" t="s">
        <v>713</v>
      </c>
      <c r="D157" s="22" t="s">
        <v>713</v>
      </c>
      <c r="E157" s="22" t="s">
        <v>73</v>
      </c>
      <c r="F157" s="22">
        <v>11</v>
      </c>
      <c r="G157" s="22">
        <v>1752</v>
      </c>
      <c r="H157" s="23">
        <v>-73.646472220000007</v>
      </c>
      <c r="I157" s="24">
        <v>4.83038889</v>
      </c>
      <c r="J157" s="25">
        <v>25.170489844683392</v>
      </c>
      <c r="K157" s="26">
        <v>25.250854700854699</v>
      </c>
      <c r="L157" s="26">
        <v>24.88666666666666</v>
      </c>
      <c r="M157" s="26">
        <v>23.995195402298851</v>
      </c>
      <c r="N157" s="26">
        <v>23.669462365591389</v>
      </c>
      <c r="O157" s="26">
        <v>22.9321251596424</v>
      </c>
      <c r="P157" s="26">
        <v>22.073168705969589</v>
      </c>
      <c r="Q157" s="26">
        <v>22.756989247311829</v>
      </c>
      <c r="R157" s="26">
        <v>23.917149425287359</v>
      </c>
      <c r="S157" s="26">
        <v>24.107453549211058</v>
      </c>
      <c r="T157" s="26">
        <v>24.60895402298851</v>
      </c>
      <c r="U157" s="26">
        <v>24.6074631071561</v>
      </c>
      <c r="V157" s="27">
        <f t="shared" si="2"/>
        <v>23.997997683138482</v>
      </c>
      <c r="W157" s="28">
        <v>117</v>
      </c>
      <c r="X157" s="29">
        <v>0.97499999999999998</v>
      </c>
    </row>
    <row r="158" spans="1:24" ht="13.9" customHeight="1" x14ac:dyDescent="0.2">
      <c r="A158" s="11">
        <v>21205700</v>
      </c>
      <c r="B158" s="22" t="s">
        <v>566</v>
      </c>
      <c r="C158" s="22" t="s">
        <v>511</v>
      </c>
      <c r="D158" s="22" t="s">
        <v>511</v>
      </c>
      <c r="E158" s="22" t="s">
        <v>73</v>
      </c>
      <c r="F158" s="22">
        <v>11</v>
      </c>
      <c r="G158" s="22">
        <v>2750</v>
      </c>
      <c r="H158" s="23">
        <v>-73.868111110000001</v>
      </c>
      <c r="I158" s="24">
        <v>4.8798611100000002</v>
      </c>
      <c r="J158" s="25">
        <v>19.59148965019655</v>
      </c>
      <c r="K158" s="26">
        <v>19.905297955122052</v>
      </c>
      <c r="L158" s="26">
        <v>19.44654531998302</v>
      </c>
      <c r="M158" s="26">
        <v>18.816409841689548</v>
      </c>
      <c r="N158" s="26">
        <v>18.481797678475999</v>
      </c>
      <c r="O158" s="26">
        <v>17.555934146161508</v>
      </c>
      <c r="P158" s="26">
        <v>17.216948903833771</v>
      </c>
      <c r="Q158" s="26">
        <v>17.371682824188088</v>
      </c>
      <c r="R158" s="26">
        <v>17.895683826932089</v>
      </c>
      <c r="S158" s="26">
        <v>18.478554548666519</v>
      </c>
      <c r="T158" s="26">
        <v>18.91315619768093</v>
      </c>
      <c r="U158" s="26">
        <v>19.022054034952809</v>
      </c>
      <c r="V158" s="27">
        <f t="shared" si="2"/>
        <v>18.557962910656908</v>
      </c>
      <c r="W158" s="28">
        <v>285</v>
      </c>
      <c r="X158" s="29">
        <v>0.79166666666666663</v>
      </c>
    </row>
    <row r="159" spans="1:24" ht="13.9" customHeight="1" x14ac:dyDescent="0.2">
      <c r="A159" s="11">
        <v>23065060</v>
      </c>
      <c r="B159" s="22" t="s">
        <v>566</v>
      </c>
      <c r="C159" s="22" t="s">
        <v>714</v>
      </c>
      <c r="D159" s="22" t="s">
        <v>715</v>
      </c>
      <c r="E159" s="22" t="s">
        <v>73</v>
      </c>
      <c r="F159" s="22">
        <v>11</v>
      </c>
      <c r="G159" s="22">
        <v>2200</v>
      </c>
      <c r="H159" s="23">
        <v>-74.461694440000002</v>
      </c>
      <c r="I159" s="24">
        <v>4.8421666700000001</v>
      </c>
      <c r="J159" s="25">
        <v>18.856754024165589</v>
      </c>
      <c r="K159" s="26">
        <v>19.146539441465311</v>
      </c>
      <c r="L159" s="26">
        <v>19.017290322580639</v>
      </c>
      <c r="M159" s="26">
        <v>18.80899489144317</v>
      </c>
      <c r="N159" s="26">
        <v>18.747229173825399</v>
      </c>
      <c r="O159" s="26">
        <v>18.490332273728821</v>
      </c>
      <c r="P159" s="26">
        <v>18.501112290818991</v>
      </c>
      <c r="Q159" s="26">
        <v>19.07389448743789</v>
      </c>
      <c r="R159" s="26">
        <v>19.196601561374699</v>
      </c>
      <c r="S159" s="26">
        <v>18.903866465384819</v>
      </c>
      <c r="T159" s="26">
        <v>18.621786490081501</v>
      </c>
      <c r="U159" s="26">
        <v>18.555767058916089</v>
      </c>
      <c r="V159" s="27">
        <f t="shared" si="2"/>
        <v>18.826680706768574</v>
      </c>
      <c r="W159" s="28">
        <v>223</v>
      </c>
      <c r="X159" s="29">
        <v>0.9291666666666667</v>
      </c>
    </row>
    <row r="160" spans="1:24" ht="13.9" customHeight="1" x14ac:dyDescent="0.2">
      <c r="A160" s="11">
        <v>21235010</v>
      </c>
      <c r="B160" s="22" t="s">
        <v>566</v>
      </c>
      <c r="C160" s="22" t="s">
        <v>483</v>
      </c>
      <c r="D160" s="22" t="s">
        <v>483</v>
      </c>
      <c r="E160" s="22" t="s">
        <v>73</v>
      </c>
      <c r="F160" s="22">
        <v>10</v>
      </c>
      <c r="G160" s="22">
        <v>297</v>
      </c>
      <c r="H160" s="23">
        <v>-74.702388889999995</v>
      </c>
      <c r="I160" s="24">
        <v>4.5618055599999998</v>
      </c>
      <c r="J160" s="25">
        <v>35.276017171659547</v>
      </c>
      <c r="K160" s="26">
        <v>35.306010498203378</v>
      </c>
      <c r="L160" s="26">
        <v>34.727957356969227</v>
      </c>
      <c r="M160" s="26">
        <v>34.267115627260551</v>
      </c>
      <c r="N160" s="26">
        <v>34.126093836828467</v>
      </c>
      <c r="O160" s="26">
        <v>34.803793929084968</v>
      </c>
      <c r="P160" s="26">
        <v>35.95996503418305</v>
      </c>
      <c r="Q160" s="26">
        <v>36.609312460867521</v>
      </c>
      <c r="R160" s="26">
        <v>36.302569910600248</v>
      </c>
      <c r="S160" s="26">
        <v>34.733276587326891</v>
      </c>
      <c r="T160" s="26">
        <v>33.434383177742653</v>
      </c>
      <c r="U160" s="26">
        <v>34.255212214041471</v>
      </c>
      <c r="V160" s="27">
        <f t="shared" si="2"/>
        <v>34.983475650397331</v>
      </c>
      <c r="W160" s="28">
        <v>312</v>
      </c>
      <c r="X160" s="29">
        <v>0.8666666666666667</v>
      </c>
    </row>
    <row r="161" spans="1:24" ht="13.9" customHeight="1" x14ac:dyDescent="0.2">
      <c r="A161" s="11">
        <v>21205420</v>
      </c>
      <c r="B161" s="22" t="s">
        <v>569</v>
      </c>
      <c r="C161" s="22" t="s">
        <v>533</v>
      </c>
      <c r="D161" s="22" t="s">
        <v>716</v>
      </c>
      <c r="E161" s="22" t="s">
        <v>73</v>
      </c>
      <c r="F161" s="22">
        <v>11</v>
      </c>
      <c r="G161" s="22">
        <v>2543</v>
      </c>
      <c r="H161" s="23">
        <v>-74.209000000000003</v>
      </c>
      <c r="I161" s="24">
        <v>4.6914166699999997</v>
      </c>
      <c r="J161" s="25">
        <v>20.467594736491321</v>
      </c>
      <c r="K161" s="26">
        <v>20.632666016261371</v>
      </c>
      <c r="L161" s="26">
        <v>20.2784729228961</v>
      </c>
      <c r="M161" s="26">
        <v>19.875478744471309</v>
      </c>
      <c r="N161" s="26">
        <v>19.67914969034209</v>
      </c>
      <c r="O161" s="26">
        <v>19.317737717372541</v>
      </c>
      <c r="P161" s="26">
        <v>19.031953400468261</v>
      </c>
      <c r="Q161" s="26">
        <v>19.309961016360539</v>
      </c>
      <c r="R161" s="26">
        <v>19.841617540739382</v>
      </c>
      <c r="S161" s="26">
        <v>19.877590063924739</v>
      </c>
      <c r="T161" s="26">
        <v>19.7432436531628</v>
      </c>
      <c r="U161" s="26">
        <v>20.106672084827039</v>
      </c>
      <c r="V161" s="27">
        <f t="shared" si="2"/>
        <v>19.846844798943124</v>
      </c>
      <c r="W161" s="28">
        <v>344</v>
      </c>
      <c r="X161" s="29">
        <v>0.9555555555555556</v>
      </c>
    </row>
    <row r="162" spans="1:24" ht="13.9" customHeight="1" x14ac:dyDescent="0.2">
      <c r="A162" s="11">
        <v>23065120</v>
      </c>
      <c r="B162" s="22" t="s">
        <v>566</v>
      </c>
      <c r="C162" s="22" t="s">
        <v>717</v>
      </c>
      <c r="D162" s="22" t="s">
        <v>718</v>
      </c>
      <c r="E162" s="22" t="s">
        <v>73</v>
      </c>
      <c r="F162" s="22">
        <v>11</v>
      </c>
      <c r="G162" s="22">
        <v>2000</v>
      </c>
      <c r="H162" s="23">
        <v>-74.13936111000001</v>
      </c>
      <c r="I162" s="24">
        <v>5.1415555599999996</v>
      </c>
      <c r="J162" s="25">
        <v>21.313763456705619</v>
      </c>
      <c r="K162" s="26">
        <v>21.3453979276896</v>
      </c>
      <c r="L162" s="26">
        <v>21.50284731182796</v>
      </c>
      <c r="M162" s="26">
        <v>21.649246502463061</v>
      </c>
      <c r="N162" s="26">
        <v>21.864489444247511</v>
      </c>
      <c r="O162" s="26">
        <v>22.03754830109931</v>
      </c>
      <c r="P162" s="26">
        <v>22.22491685918828</v>
      </c>
      <c r="Q162" s="26">
        <v>22.621136669153799</v>
      </c>
      <c r="R162" s="26">
        <v>22.574899106002562</v>
      </c>
      <c r="S162" s="26">
        <v>21.64114736764903</v>
      </c>
      <c r="T162" s="26">
        <v>20.88444739168877</v>
      </c>
      <c r="U162" s="26">
        <v>21.064927320954911</v>
      </c>
      <c r="V162" s="27">
        <f t="shared" si="2"/>
        <v>21.727063971555868</v>
      </c>
      <c r="W162" s="28">
        <v>311</v>
      </c>
      <c r="X162" s="29">
        <v>0.86388888888888893</v>
      </c>
    </row>
    <row r="163" spans="1:24" ht="13.9" customHeight="1" x14ac:dyDescent="0.2">
      <c r="A163" s="11">
        <v>21195060</v>
      </c>
      <c r="B163" s="22" t="s">
        <v>566</v>
      </c>
      <c r="C163" s="22" t="s">
        <v>525</v>
      </c>
      <c r="D163" s="22" t="s">
        <v>525</v>
      </c>
      <c r="E163" s="22" t="s">
        <v>73</v>
      </c>
      <c r="F163" s="22">
        <v>11</v>
      </c>
      <c r="G163" s="22">
        <v>950</v>
      </c>
      <c r="H163" s="23">
        <v>-74.487416669999988</v>
      </c>
      <c r="I163" s="24">
        <v>4.1927222200000003</v>
      </c>
      <c r="J163" s="25">
        <v>28.97083418659334</v>
      </c>
      <c r="K163" s="26">
        <v>29.11059452525976</v>
      </c>
      <c r="L163" s="26">
        <v>28.74002113916989</v>
      </c>
      <c r="M163" s="26">
        <v>28.378437404974761</v>
      </c>
      <c r="N163" s="26">
        <v>28.13547382724802</v>
      </c>
      <c r="O163" s="26">
        <v>28.436866295688141</v>
      </c>
      <c r="P163" s="26">
        <v>29.080095604803059</v>
      </c>
      <c r="Q163" s="26">
        <v>29.755468215712931</v>
      </c>
      <c r="R163" s="26">
        <v>30.025088149634769</v>
      </c>
      <c r="S163" s="26">
        <v>28.78996989247312</v>
      </c>
      <c r="T163" s="26">
        <v>27.902601989951059</v>
      </c>
      <c r="U163" s="26">
        <v>28.356971405391871</v>
      </c>
      <c r="V163" s="27">
        <f t="shared" si="2"/>
        <v>28.806868553075052</v>
      </c>
      <c r="W163" s="28">
        <v>302</v>
      </c>
      <c r="X163" s="29">
        <v>0.83888888888888891</v>
      </c>
    </row>
    <row r="164" spans="1:24" ht="13.9" customHeight="1" x14ac:dyDescent="0.2">
      <c r="A164" s="11">
        <v>35055010</v>
      </c>
      <c r="B164" s="22" t="s">
        <v>566</v>
      </c>
      <c r="C164" s="22" t="s">
        <v>719</v>
      </c>
      <c r="D164" s="22" t="s">
        <v>183</v>
      </c>
      <c r="E164" s="22" t="s">
        <v>73</v>
      </c>
      <c r="F164" s="22">
        <v>3</v>
      </c>
      <c r="G164" s="22">
        <v>280</v>
      </c>
      <c r="H164" s="23">
        <v>-73.301305560000003</v>
      </c>
      <c r="I164" s="24">
        <v>4.3769722199999999</v>
      </c>
      <c r="J164" s="25">
        <v>32.509755704348038</v>
      </c>
      <c r="K164" s="26">
        <v>33.182870732408418</v>
      </c>
      <c r="L164" s="26">
        <v>32.072266878180109</v>
      </c>
      <c r="M164" s="26">
        <v>30.796397968128741</v>
      </c>
      <c r="N164" s="26">
        <v>30.174887023055359</v>
      </c>
      <c r="O164" s="26">
        <v>29.29139567456809</v>
      </c>
      <c r="P164" s="26">
        <v>29.061349557754891</v>
      </c>
      <c r="Q164" s="26">
        <v>30.08051334798272</v>
      </c>
      <c r="R164" s="26">
        <v>30.96170901576075</v>
      </c>
      <c r="S164" s="26">
        <v>31.083983755913678</v>
      </c>
      <c r="T164" s="26">
        <v>30.93758814338721</v>
      </c>
      <c r="U164" s="26">
        <v>31.31118282077297</v>
      </c>
      <c r="V164" s="27">
        <f t="shared" si="2"/>
        <v>30.955325051855073</v>
      </c>
      <c r="W164" s="28">
        <v>312</v>
      </c>
      <c r="X164" s="29">
        <v>0.8666666666666667</v>
      </c>
    </row>
    <row r="165" spans="1:24" ht="13.9" customHeight="1" x14ac:dyDescent="0.2">
      <c r="A165" s="11">
        <v>21195190</v>
      </c>
      <c r="B165" s="22" t="s">
        <v>569</v>
      </c>
      <c r="C165" s="22" t="s">
        <v>720</v>
      </c>
      <c r="D165" s="22" t="s">
        <v>526</v>
      </c>
      <c r="E165" s="22" t="s">
        <v>73</v>
      </c>
      <c r="F165" s="22">
        <v>11</v>
      </c>
      <c r="G165" s="22">
        <v>2256</v>
      </c>
      <c r="H165" s="23">
        <v>-74.311750000000004</v>
      </c>
      <c r="I165" s="24">
        <v>4.3101111100000002</v>
      </c>
      <c r="J165" s="25">
        <v>20.079314900153609</v>
      </c>
      <c r="K165" s="26">
        <v>20.097467008254121</v>
      </c>
      <c r="L165" s="26">
        <v>19.742775923866031</v>
      </c>
      <c r="M165" s="26">
        <v>19.74158620689655</v>
      </c>
      <c r="N165" s="26">
        <v>19.617917818740398</v>
      </c>
      <c r="O165" s="26">
        <v>19.473180076628349</v>
      </c>
      <c r="P165" s="26">
        <v>19.480961768219831</v>
      </c>
      <c r="Q165" s="26">
        <v>19.62978110599078</v>
      </c>
      <c r="R165" s="26">
        <v>20.187784893267651</v>
      </c>
      <c r="S165" s="26">
        <v>19.74925870014302</v>
      </c>
      <c r="T165" s="26">
        <v>19.36147254150702</v>
      </c>
      <c r="U165" s="26">
        <v>19.602586618876941</v>
      </c>
      <c r="V165" s="27">
        <f t="shared" si="2"/>
        <v>19.73034063021203</v>
      </c>
      <c r="W165" s="28">
        <v>114</v>
      </c>
      <c r="X165" s="29">
        <v>0.95</v>
      </c>
    </row>
    <row r="166" spans="1:24" ht="13.9" customHeight="1" x14ac:dyDescent="0.2">
      <c r="A166" s="11">
        <v>23035020</v>
      </c>
      <c r="B166" s="22" t="s">
        <v>565</v>
      </c>
      <c r="C166" s="22" t="s">
        <v>467</v>
      </c>
      <c r="D166" s="22" t="s">
        <v>469</v>
      </c>
      <c r="E166" s="22" t="s">
        <v>73</v>
      </c>
      <c r="F166" s="22">
        <v>10</v>
      </c>
      <c r="G166" s="22">
        <v>172</v>
      </c>
      <c r="H166" s="23">
        <v>-74.654722220000011</v>
      </c>
      <c r="I166" s="24">
        <v>5.4713888900000001</v>
      </c>
      <c r="J166" s="25">
        <v>33.4871347617282</v>
      </c>
      <c r="K166" s="26">
        <v>34.193100237121968</v>
      </c>
      <c r="L166" s="26">
        <v>33.799960615314468</v>
      </c>
      <c r="M166" s="26">
        <v>33.089078432565017</v>
      </c>
      <c r="N166" s="26">
        <v>33.361193983456502</v>
      </c>
      <c r="O166" s="26">
        <v>33.726981776205911</v>
      </c>
      <c r="P166" s="26">
        <v>34.498707926502703</v>
      </c>
      <c r="Q166" s="26">
        <v>35.20415902545399</v>
      </c>
      <c r="R166" s="26">
        <v>34.250797705203837</v>
      </c>
      <c r="S166" s="26">
        <v>32.814165739710788</v>
      </c>
      <c r="T166" s="26">
        <v>32.413671416564142</v>
      </c>
      <c r="U166" s="26">
        <v>32.597174862133713</v>
      </c>
      <c r="V166" s="27">
        <f t="shared" si="2"/>
        <v>33.619677206830112</v>
      </c>
      <c r="W166" s="28">
        <v>111</v>
      </c>
      <c r="X166" s="29">
        <v>0.92500000000000004</v>
      </c>
    </row>
    <row r="167" spans="1:24" ht="13.9" customHeight="1" x14ac:dyDescent="0.2">
      <c r="A167" s="11">
        <v>23125070</v>
      </c>
      <c r="B167" s="22" t="s">
        <v>566</v>
      </c>
      <c r="C167" s="22" t="s">
        <v>721</v>
      </c>
      <c r="D167" s="22" t="s">
        <v>722</v>
      </c>
      <c r="E167" s="22" t="s">
        <v>73</v>
      </c>
      <c r="F167" s="22">
        <v>11</v>
      </c>
      <c r="G167" s="22">
        <v>2200</v>
      </c>
      <c r="H167" s="23">
        <v>-74.066666669999989</v>
      </c>
      <c r="I167" s="24">
        <v>5.3</v>
      </c>
      <c r="J167" s="25">
        <v>20.635269641165081</v>
      </c>
      <c r="K167" s="26">
        <v>20.77769871677917</v>
      </c>
      <c r="L167" s="26">
        <v>20.412505452200801</v>
      </c>
      <c r="M167" s="26">
        <v>20.569535486225138</v>
      </c>
      <c r="N167" s="26">
        <v>20.319447171575501</v>
      </c>
      <c r="O167" s="26">
        <v>20.76730295566502</v>
      </c>
      <c r="P167" s="26">
        <v>20.838542825361511</v>
      </c>
      <c r="Q167" s="26">
        <v>21.339743946265081</v>
      </c>
      <c r="R167" s="26">
        <v>21.59266009852217</v>
      </c>
      <c r="S167" s="26">
        <v>21.166586021505381</v>
      </c>
      <c r="T167" s="26">
        <v>20.675905172413788</v>
      </c>
      <c r="U167" s="26">
        <v>20.69561417447958</v>
      </c>
      <c r="V167" s="27">
        <f t="shared" si="2"/>
        <v>20.815900971846517</v>
      </c>
      <c r="W167" s="28">
        <v>100</v>
      </c>
      <c r="X167" s="29">
        <v>0.83333333333333337</v>
      </c>
    </row>
    <row r="168" spans="1:24" ht="13.9" customHeight="1" x14ac:dyDescent="0.2">
      <c r="A168" s="11">
        <v>21205720</v>
      </c>
      <c r="B168" s="22" t="s">
        <v>566</v>
      </c>
      <c r="C168" s="22" t="s">
        <v>509</v>
      </c>
      <c r="D168" s="22" t="s">
        <v>510</v>
      </c>
      <c r="E168" s="22" t="s">
        <v>73</v>
      </c>
      <c r="F168" s="22">
        <v>11</v>
      </c>
      <c r="G168" s="22">
        <v>2900</v>
      </c>
      <c r="H168" s="23">
        <v>-74.189277779999998</v>
      </c>
      <c r="I168" s="24">
        <v>4.5057499999999999</v>
      </c>
      <c r="J168" s="25">
        <v>17.103627766210639</v>
      </c>
      <c r="K168" s="26">
        <v>17.46175380563686</v>
      </c>
      <c r="L168" s="26">
        <v>17.272112807093759</v>
      </c>
      <c r="M168" s="26">
        <v>16.916168971258621</v>
      </c>
      <c r="N168" s="26">
        <v>16.824216234123821</v>
      </c>
      <c r="O168" s="26">
        <v>16.458854858539389</v>
      </c>
      <c r="P168" s="26">
        <v>16.09168553853759</v>
      </c>
      <c r="Q168" s="26">
        <v>16.385184798575551</v>
      </c>
      <c r="R168" s="26">
        <v>16.70976812790186</v>
      </c>
      <c r="S168" s="26">
        <v>16.868255178571651</v>
      </c>
      <c r="T168" s="26">
        <v>16.741727422641219</v>
      </c>
      <c r="U168" s="26">
        <v>17.09117374578743</v>
      </c>
      <c r="V168" s="27">
        <f t="shared" si="2"/>
        <v>16.827044104573201</v>
      </c>
      <c r="W168" s="28">
        <v>297</v>
      </c>
      <c r="X168" s="29">
        <v>0.82499999999999996</v>
      </c>
    </row>
    <row r="169" spans="1:24" ht="13.9" customHeight="1" x14ac:dyDescent="0.2">
      <c r="A169" s="11">
        <v>21205980</v>
      </c>
      <c r="B169" s="22" t="s">
        <v>566</v>
      </c>
      <c r="C169" s="22" t="s">
        <v>507</v>
      </c>
      <c r="D169" s="22" t="s">
        <v>723</v>
      </c>
      <c r="E169" s="22" t="s">
        <v>73</v>
      </c>
      <c r="F169" s="22">
        <v>11</v>
      </c>
      <c r="G169" s="22">
        <v>2560</v>
      </c>
      <c r="H169" s="23">
        <v>-74.200916669999998</v>
      </c>
      <c r="I169" s="24">
        <v>4.7923888899999998</v>
      </c>
      <c r="J169" s="25">
        <v>20.351124460536901</v>
      </c>
      <c r="K169" s="26">
        <v>20.649996990568329</v>
      </c>
      <c r="L169" s="26">
        <v>20.255972729840909</v>
      </c>
      <c r="M169" s="26">
        <v>19.900743576624389</v>
      </c>
      <c r="N169" s="26">
        <v>19.67192800484235</v>
      </c>
      <c r="O169" s="26">
        <v>19.27043876966826</v>
      </c>
      <c r="P169" s="26">
        <v>18.914438253180371</v>
      </c>
      <c r="Q169" s="26">
        <v>19.143200050320459</v>
      </c>
      <c r="R169" s="26">
        <v>19.615369580929929</v>
      </c>
      <c r="S169" s="26">
        <v>19.72737191725864</v>
      </c>
      <c r="T169" s="26">
        <v>19.735279765594861</v>
      </c>
      <c r="U169" s="26">
        <v>20.090879694826029</v>
      </c>
      <c r="V169" s="27">
        <f t="shared" si="2"/>
        <v>19.777228649515951</v>
      </c>
      <c r="W169" s="28">
        <v>351</v>
      </c>
      <c r="X169" s="29">
        <v>0.97499999999999998</v>
      </c>
    </row>
    <row r="170" spans="1:24" ht="13.9" customHeight="1" x14ac:dyDescent="0.2">
      <c r="A170" s="11">
        <v>35025050</v>
      </c>
      <c r="B170" s="22" t="s">
        <v>566</v>
      </c>
      <c r="C170" s="22" t="s">
        <v>724</v>
      </c>
      <c r="D170" s="22" t="s">
        <v>725</v>
      </c>
      <c r="E170" s="22" t="s">
        <v>73</v>
      </c>
      <c r="F170" s="22">
        <v>11</v>
      </c>
      <c r="G170" s="22">
        <v>2980</v>
      </c>
      <c r="H170" s="23">
        <v>-74.030277779999992</v>
      </c>
      <c r="I170" s="24">
        <v>4.4828333300000001</v>
      </c>
      <c r="J170" s="25">
        <v>14.77969560940525</v>
      </c>
      <c r="K170" s="26">
        <v>14.904174362081999</v>
      </c>
      <c r="L170" s="26">
        <v>14.619394764023509</v>
      </c>
      <c r="M170" s="26">
        <v>14.13738809303613</v>
      </c>
      <c r="N170" s="26">
        <v>13.74337647559503</v>
      </c>
      <c r="O170" s="26">
        <v>12.76187730026612</v>
      </c>
      <c r="P170" s="26">
        <v>12.18091234318471</v>
      </c>
      <c r="Q170" s="26">
        <v>12.465091167476761</v>
      </c>
      <c r="R170" s="26">
        <v>13.49838963171476</v>
      </c>
      <c r="S170" s="26">
        <v>14.065303070430989</v>
      </c>
      <c r="T170" s="26">
        <v>14.402923201781711</v>
      </c>
      <c r="U170" s="26">
        <v>14.35093735291669</v>
      </c>
      <c r="V170" s="27">
        <f t="shared" si="2"/>
        <v>13.825788614326138</v>
      </c>
      <c r="W170" s="28">
        <v>340</v>
      </c>
      <c r="X170" s="29">
        <v>0.94444444444444442</v>
      </c>
    </row>
    <row r="171" spans="1:24" ht="13.9" customHeight="1" x14ac:dyDescent="0.2">
      <c r="A171" s="11">
        <v>23065110</v>
      </c>
      <c r="B171" s="22" t="s">
        <v>585</v>
      </c>
      <c r="C171" s="22" t="s">
        <v>726</v>
      </c>
      <c r="D171" s="22" t="s">
        <v>539</v>
      </c>
      <c r="E171" s="22" t="s">
        <v>73</v>
      </c>
      <c r="F171" s="22">
        <v>11</v>
      </c>
      <c r="G171" s="22">
        <v>1347</v>
      </c>
      <c r="H171" s="23">
        <v>-74.354583329999997</v>
      </c>
      <c r="I171" s="24">
        <v>5.4841666699999996</v>
      </c>
      <c r="J171" s="25">
        <v>24.7916068283877</v>
      </c>
      <c r="K171" s="26">
        <v>25.179784676916729</v>
      </c>
      <c r="L171" s="26">
        <v>24.981064683836749</v>
      </c>
      <c r="M171" s="26">
        <v>25.103317212317979</v>
      </c>
      <c r="N171" s="26">
        <v>25.54476788512569</v>
      </c>
      <c r="O171" s="26">
        <v>25.630857621784351</v>
      </c>
      <c r="P171" s="26">
        <v>25.99213257662791</v>
      </c>
      <c r="Q171" s="26">
        <v>26.43118650825976</v>
      </c>
      <c r="R171" s="26">
        <v>26.02180721435511</v>
      </c>
      <c r="S171" s="26">
        <v>25.304799281117951</v>
      </c>
      <c r="T171" s="26">
        <v>24.652182455215659</v>
      </c>
      <c r="U171" s="26">
        <v>24.63505924594913</v>
      </c>
      <c r="V171" s="27">
        <f t="shared" si="2"/>
        <v>25.355713849157894</v>
      </c>
      <c r="W171" s="28">
        <v>302</v>
      </c>
      <c r="X171" s="29">
        <v>0.83888888888888891</v>
      </c>
    </row>
    <row r="172" spans="1:24" ht="13.9" customHeight="1" x14ac:dyDescent="0.2">
      <c r="A172" s="11">
        <v>31095030</v>
      </c>
      <c r="B172" s="22" t="s">
        <v>569</v>
      </c>
      <c r="C172" s="22" t="s">
        <v>727</v>
      </c>
      <c r="D172" s="22" t="s">
        <v>214</v>
      </c>
      <c r="E172" s="22" t="s">
        <v>202</v>
      </c>
      <c r="F172" s="22">
        <v>3</v>
      </c>
      <c r="G172" s="22">
        <v>100</v>
      </c>
      <c r="H172" s="23">
        <v>-67.919055560000004</v>
      </c>
      <c r="I172" s="24">
        <v>3.87441667</v>
      </c>
      <c r="J172" s="25">
        <v>32.875141120683899</v>
      </c>
      <c r="K172" s="26">
        <v>33.348815500820997</v>
      </c>
      <c r="L172" s="26">
        <v>32.874291434927713</v>
      </c>
      <c r="M172" s="26">
        <v>31.90762009852217</v>
      </c>
      <c r="N172" s="26">
        <v>30.82256770211071</v>
      </c>
      <c r="O172" s="26">
        <v>30.231759411299642</v>
      </c>
      <c r="P172" s="26">
        <v>30.061061827956991</v>
      </c>
      <c r="Q172" s="26">
        <v>31.022074370307589</v>
      </c>
      <c r="R172" s="26">
        <v>31.991304063769562</v>
      </c>
      <c r="S172" s="26">
        <v>32.256992670952947</v>
      </c>
      <c r="T172" s="26">
        <v>32.210172918784373</v>
      </c>
      <c r="U172" s="26">
        <v>32.279685396119149</v>
      </c>
      <c r="V172" s="27">
        <f t="shared" si="2"/>
        <v>31.823457209687984</v>
      </c>
      <c r="W172" s="28">
        <v>317</v>
      </c>
      <c r="X172" s="29">
        <v>0.88055555555555554</v>
      </c>
    </row>
    <row r="173" spans="1:24" ht="13.9" customHeight="1" x14ac:dyDescent="0.2">
      <c r="A173" s="11">
        <v>31015010</v>
      </c>
      <c r="B173" s="22" t="s">
        <v>566</v>
      </c>
      <c r="C173" s="22" t="s">
        <v>184</v>
      </c>
      <c r="D173" s="22" t="s">
        <v>186</v>
      </c>
      <c r="E173" s="22" t="s">
        <v>185</v>
      </c>
      <c r="F173" s="22">
        <v>3</v>
      </c>
      <c r="G173" s="22">
        <v>150</v>
      </c>
      <c r="H173" s="23">
        <v>-72.64</v>
      </c>
      <c r="I173" s="24">
        <v>2.3727777799999998</v>
      </c>
      <c r="J173" s="25">
        <v>32.744253964606813</v>
      </c>
      <c r="K173" s="26">
        <v>33.34743184817107</v>
      </c>
      <c r="L173" s="26">
        <v>32.469117854218737</v>
      </c>
      <c r="M173" s="26">
        <v>31.336617461428009</v>
      </c>
      <c r="N173" s="26">
        <v>30.406709044574679</v>
      </c>
      <c r="O173" s="26">
        <v>29.847488400640941</v>
      </c>
      <c r="P173" s="26">
        <v>29.544674995207899</v>
      </c>
      <c r="Q173" s="26">
        <v>30.493981023477001</v>
      </c>
      <c r="R173" s="26">
        <v>31.542409364140131</v>
      </c>
      <c r="S173" s="26">
        <v>31.526981315058869</v>
      </c>
      <c r="T173" s="26">
        <v>31.143654156507608</v>
      </c>
      <c r="U173" s="26">
        <v>31.802140688739101</v>
      </c>
      <c r="V173" s="27">
        <f t="shared" si="2"/>
        <v>31.350455009730904</v>
      </c>
      <c r="W173" s="28">
        <v>299</v>
      </c>
      <c r="X173" s="29">
        <v>0.8305555555555556</v>
      </c>
    </row>
    <row r="174" spans="1:24" ht="13.9" customHeight="1" x14ac:dyDescent="0.2">
      <c r="A174" s="11">
        <v>32155010</v>
      </c>
      <c r="B174" s="22" t="s">
        <v>566</v>
      </c>
      <c r="C174" s="22" t="s">
        <v>201</v>
      </c>
      <c r="D174" s="22" t="s">
        <v>728</v>
      </c>
      <c r="E174" s="22" t="s">
        <v>185</v>
      </c>
      <c r="F174" s="22">
        <v>3</v>
      </c>
      <c r="G174" s="22">
        <v>140</v>
      </c>
      <c r="H174" s="23">
        <v>-70.533333329999991</v>
      </c>
      <c r="I174" s="24">
        <v>2.8</v>
      </c>
      <c r="J174" s="25">
        <v>32.874611708482668</v>
      </c>
      <c r="K174" s="26">
        <v>33.453691730523623</v>
      </c>
      <c r="L174" s="26">
        <v>32.938506674082312</v>
      </c>
      <c r="M174" s="26">
        <v>32.760741167877597</v>
      </c>
      <c r="N174" s="26">
        <v>31.791580440348181</v>
      </c>
      <c r="O174" s="26">
        <v>31.059173143586939</v>
      </c>
      <c r="P174" s="26">
        <v>30.904419354838709</v>
      </c>
      <c r="Q174" s="26">
        <v>32.006013312852033</v>
      </c>
      <c r="R174" s="26">
        <v>33.172462502875547</v>
      </c>
      <c r="S174" s="26">
        <v>32.811853281459022</v>
      </c>
      <c r="T174" s="26">
        <v>32.503717569786531</v>
      </c>
      <c r="U174" s="26">
        <v>32.208623228088193</v>
      </c>
      <c r="V174" s="27">
        <f t="shared" si="2"/>
        <v>32.373782842900113</v>
      </c>
      <c r="W174" s="28">
        <v>114</v>
      </c>
      <c r="X174" s="29">
        <v>0.95</v>
      </c>
    </row>
    <row r="175" spans="1:24" ht="13.9" customHeight="1" x14ac:dyDescent="0.2">
      <c r="A175" s="11">
        <v>32105080</v>
      </c>
      <c r="B175" s="22" t="s">
        <v>569</v>
      </c>
      <c r="C175" s="22" t="s">
        <v>729</v>
      </c>
      <c r="D175" s="22" t="s">
        <v>728</v>
      </c>
      <c r="E175" s="22" t="s">
        <v>185</v>
      </c>
      <c r="F175" s="22">
        <v>3</v>
      </c>
      <c r="G175" s="22">
        <v>165</v>
      </c>
      <c r="H175" s="23">
        <v>-72.650000000000006</v>
      </c>
      <c r="I175" s="24">
        <v>2.5499997200000002</v>
      </c>
      <c r="J175" s="25">
        <v>33.640271333227403</v>
      </c>
      <c r="K175" s="26">
        <v>33.453415932726273</v>
      </c>
      <c r="L175" s="26">
        <v>32.899670139584593</v>
      </c>
      <c r="M175" s="26">
        <v>31.23326181353768</v>
      </c>
      <c r="N175" s="26">
        <v>30.61659654043946</v>
      </c>
      <c r="O175" s="26">
        <v>29.86086512299406</v>
      </c>
      <c r="P175" s="26">
        <v>29.745030668997298</v>
      </c>
      <c r="Q175" s="26">
        <v>30.64846774193548</v>
      </c>
      <c r="R175" s="26">
        <v>31.463300492610841</v>
      </c>
      <c r="S175" s="26">
        <v>31.849806451612899</v>
      </c>
      <c r="T175" s="26">
        <v>31.70152248677249</v>
      </c>
      <c r="U175" s="26">
        <v>32.374860215053758</v>
      </c>
      <c r="V175" s="27">
        <f t="shared" si="2"/>
        <v>31.623922411624353</v>
      </c>
      <c r="W175" s="28">
        <v>113</v>
      </c>
      <c r="X175" s="29">
        <v>0.94166666666666665</v>
      </c>
    </row>
    <row r="176" spans="1:24" ht="13.9" customHeight="1" x14ac:dyDescent="0.2">
      <c r="A176" s="11">
        <v>21045010</v>
      </c>
      <c r="B176" s="22" t="s">
        <v>566</v>
      </c>
      <c r="C176" s="22" t="s">
        <v>730</v>
      </c>
      <c r="D176" s="22" t="s">
        <v>731</v>
      </c>
      <c r="E176" s="22" t="s">
        <v>79</v>
      </c>
      <c r="F176" s="22">
        <v>4</v>
      </c>
      <c r="G176" s="22">
        <v>780</v>
      </c>
      <c r="H176" s="23">
        <v>-75.705083329999994</v>
      </c>
      <c r="I176" s="24">
        <v>2.2815833300000001</v>
      </c>
      <c r="J176" s="25">
        <v>31.14686399621883</v>
      </c>
      <c r="K176" s="26">
        <v>31.194639784710819</v>
      </c>
      <c r="L176" s="26">
        <v>30.587742168547059</v>
      </c>
      <c r="M176" s="26">
        <v>30.627971786170399</v>
      </c>
      <c r="N176" s="26">
        <v>30.66629856954523</v>
      </c>
      <c r="O176" s="26">
        <v>30.506217140272451</v>
      </c>
      <c r="P176" s="26">
        <v>30.517613997180881</v>
      </c>
      <c r="Q176" s="26">
        <v>31.286683441689291</v>
      </c>
      <c r="R176" s="26">
        <v>32.390108227659958</v>
      </c>
      <c r="S176" s="26">
        <v>31.754163503906039</v>
      </c>
      <c r="T176" s="26">
        <v>30.307472140120421</v>
      </c>
      <c r="U176" s="26">
        <v>30.348200160536539</v>
      </c>
      <c r="V176" s="27">
        <f t="shared" si="2"/>
        <v>30.94449790971316</v>
      </c>
      <c r="W176" s="28">
        <v>292</v>
      </c>
      <c r="X176" s="29">
        <v>0.81111111111111112</v>
      </c>
    </row>
    <row r="177" spans="1:24" ht="13.9" customHeight="1" x14ac:dyDescent="0.2">
      <c r="A177" s="11">
        <v>21025030</v>
      </c>
      <c r="B177" s="22" t="s">
        <v>566</v>
      </c>
      <c r="C177" s="22" t="s">
        <v>732</v>
      </c>
      <c r="D177" s="22" t="s">
        <v>219</v>
      </c>
      <c r="E177" s="22" t="s">
        <v>79</v>
      </c>
      <c r="F177" s="22">
        <v>4</v>
      </c>
      <c r="G177" s="22">
        <v>1368</v>
      </c>
      <c r="H177" s="23">
        <v>-75.736222220000002</v>
      </c>
      <c r="I177" s="24">
        <v>2.0791666700000002</v>
      </c>
      <c r="J177" s="25">
        <v>26.630928045894251</v>
      </c>
      <c r="K177" s="26">
        <v>26.506886247035219</v>
      </c>
      <c r="L177" s="26">
        <v>25.860680624562281</v>
      </c>
      <c r="M177" s="26">
        <v>25.507184287892681</v>
      </c>
      <c r="N177" s="26">
        <v>25.051476224611712</v>
      </c>
      <c r="O177" s="26">
        <v>24.489916163941839</v>
      </c>
      <c r="P177" s="26">
        <v>24.239088972462049</v>
      </c>
      <c r="Q177" s="26">
        <v>24.718314208501919</v>
      </c>
      <c r="R177" s="26">
        <v>25.859893128991061</v>
      </c>
      <c r="S177" s="26">
        <v>26.12975922595686</v>
      </c>
      <c r="T177" s="26">
        <v>25.63224495225932</v>
      </c>
      <c r="U177" s="26">
        <v>25.93178609742748</v>
      </c>
      <c r="V177" s="27">
        <f t="shared" si="2"/>
        <v>25.546513181628058</v>
      </c>
      <c r="W177" s="28">
        <v>294</v>
      </c>
      <c r="X177" s="29">
        <v>0.81666666666666665</v>
      </c>
    </row>
    <row r="178" spans="1:24" ht="13.9" customHeight="1" x14ac:dyDescent="0.2">
      <c r="A178" s="11">
        <v>21115160</v>
      </c>
      <c r="B178" s="22" t="s">
        <v>569</v>
      </c>
      <c r="C178" s="22" t="s">
        <v>733</v>
      </c>
      <c r="D178" s="22" t="s">
        <v>734</v>
      </c>
      <c r="E178" s="22" t="s">
        <v>79</v>
      </c>
      <c r="F178" s="22">
        <v>4</v>
      </c>
      <c r="G178" s="22">
        <v>600</v>
      </c>
      <c r="H178" s="23">
        <v>-75.081527780000002</v>
      </c>
      <c r="I178" s="24">
        <v>3.1330555599999999</v>
      </c>
      <c r="J178" s="25">
        <v>32.913320901916393</v>
      </c>
      <c r="K178" s="26">
        <v>33.04115785378238</v>
      </c>
      <c r="L178" s="26">
        <v>32.282646060126908</v>
      </c>
      <c r="M178" s="26">
        <v>31.788336821318559</v>
      </c>
      <c r="N178" s="26">
        <v>31.79844314874348</v>
      </c>
      <c r="O178" s="26">
        <v>32.238333865898419</v>
      </c>
      <c r="P178" s="26">
        <v>32.855679852654887</v>
      </c>
      <c r="Q178" s="26">
        <v>33.892101871646688</v>
      </c>
      <c r="R178" s="26">
        <v>33.824118708452048</v>
      </c>
      <c r="S178" s="26">
        <v>32.814413188142773</v>
      </c>
      <c r="T178" s="26">
        <v>31.308090056893029</v>
      </c>
      <c r="U178" s="26">
        <v>31.667533145139089</v>
      </c>
      <c r="V178" s="27">
        <f t="shared" si="2"/>
        <v>32.535347956226225</v>
      </c>
      <c r="W178" s="28">
        <v>219</v>
      </c>
      <c r="X178" s="29">
        <v>0.91249999999999998</v>
      </c>
    </row>
    <row r="179" spans="1:24" ht="13.9" customHeight="1" x14ac:dyDescent="0.2">
      <c r="A179" s="11">
        <v>21145060</v>
      </c>
      <c r="B179" s="22" t="s">
        <v>566</v>
      </c>
      <c r="C179" s="22" t="s">
        <v>603</v>
      </c>
      <c r="D179" s="22" t="s">
        <v>734</v>
      </c>
      <c r="E179" s="22" t="s">
        <v>79</v>
      </c>
      <c r="F179" s="22">
        <v>4</v>
      </c>
      <c r="G179" s="22">
        <v>1275</v>
      </c>
      <c r="H179" s="23">
        <v>-74.943444439999993</v>
      </c>
      <c r="I179" s="24">
        <v>3.2307222200000001</v>
      </c>
      <c r="J179" s="25">
        <v>27.99407155183858</v>
      </c>
      <c r="K179" s="26">
        <v>27.63235860846973</v>
      </c>
      <c r="L179" s="26">
        <v>27.522175721606121</v>
      </c>
      <c r="M179" s="26">
        <v>27.693712034581001</v>
      </c>
      <c r="N179" s="26">
        <v>27.417081939732899</v>
      </c>
      <c r="O179" s="26">
        <v>27.61061126373626</v>
      </c>
      <c r="P179" s="26">
        <v>27.15165901752145</v>
      </c>
      <c r="Q179" s="26">
        <v>27.728343863126121</v>
      </c>
      <c r="R179" s="26">
        <v>28.371991705612398</v>
      </c>
      <c r="S179" s="26">
        <v>28.2528033126294</v>
      </c>
      <c r="T179" s="26">
        <v>26.874141173641171</v>
      </c>
      <c r="U179" s="26">
        <v>27.329567541483851</v>
      </c>
      <c r="V179" s="27">
        <f t="shared" si="2"/>
        <v>27.631543144498252</v>
      </c>
      <c r="W179" s="28">
        <v>106</v>
      </c>
      <c r="X179" s="29">
        <v>0.8833333333333333</v>
      </c>
    </row>
    <row r="180" spans="1:24" ht="13.9" customHeight="1" x14ac:dyDescent="0.2">
      <c r="A180" s="11">
        <v>21105060</v>
      </c>
      <c r="B180" s="22" t="s">
        <v>585</v>
      </c>
      <c r="C180" s="22" t="s">
        <v>735</v>
      </c>
      <c r="D180" s="22" t="s">
        <v>736</v>
      </c>
      <c r="E180" s="22" t="s">
        <v>79</v>
      </c>
      <c r="F180" s="22">
        <v>4</v>
      </c>
      <c r="G180" s="22">
        <v>500</v>
      </c>
      <c r="H180" s="23">
        <v>-75.424916669999988</v>
      </c>
      <c r="I180" s="24">
        <v>2.71344444</v>
      </c>
      <c r="J180" s="25">
        <v>32.420545420837968</v>
      </c>
      <c r="K180" s="26">
        <v>32.749223775373203</v>
      </c>
      <c r="L180" s="26">
        <v>32.098993325917682</v>
      </c>
      <c r="M180" s="26">
        <v>31.744061576354682</v>
      </c>
      <c r="N180" s="26">
        <v>31.648742703533021</v>
      </c>
      <c r="O180" s="26">
        <v>31.54994088669951</v>
      </c>
      <c r="P180" s="26">
        <v>32.022351475184067</v>
      </c>
      <c r="Q180" s="26">
        <v>32.705606582269539</v>
      </c>
      <c r="R180" s="26">
        <v>33.183620689655172</v>
      </c>
      <c r="S180" s="26">
        <v>32.636799324352161</v>
      </c>
      <c r="T180" s="26">
        <v>31.329450830140491</v>
      </c>
      <c r="U180" s="26">
        <v>31.172989446963861</v>
      </c>
      <c r="V180" s="27">
        <f t="shared" si="2"/>
        <v>32.105193836440115</v>
      </c>
      <c r="W180" s="28">
        <v>117</v>
      </c>
      <c r="X180" s="29">
        <v>0.97499999999999998</v>
      </c>
    </row>
    <row r="181" spans="1:24" ht="13.9" customHeight="1" x14ac:dyDescent="0.2">
      <c r="A181" s="11">
        <v>21105050</v>
      </c>
      <c r="B181" s="22" t="s">
        <v>585</v>
      </c>
      <c r="C181" s="22" t="s">
        <v>737</v>
      </c>
      <c r="D181" s="22" t="s">
        <v>736</v>
      </c>
      <c r="E181" s="22" t="s">
        <v>79</v>
      </c>
      <c r="F181" s="22">
        <v>4</v>
      </c>
      <c r="G181" s="22">
        <v>553</v>
      </c>
      <c r="H181" s="23">
        <v>-75.418333329999996</v>
      </c>
      <c r="I181" s="24">
        <v>2.60305556</v>
      </c>
      <c r="J181" s="25">
        <v>31.830391004702459</v>
      </c>
      <c r="K181" s="26">
        <v>32.036643930198707</v>
      </c>
      <c r="L181" s="26">
        <v>31.452015194015889</v>
      </c>
      <c r="M181" s="26">
        <v>31.40762068437877</v>
      </c>
      <c r="N181" s="26">
        <v>31.638800702549801</v>
      </c>
      <c r="O181" s="26">
        <v>32.020397459165153</v>
      </c>
      <c r="P181" s="26">
        <v>32.556065522228508</v>
      </c>
      <c r="Q181" s="26">
        <v>33.457453153122692</v>
      </c>
      <c r="R181" s="26">
        <v>33.861097336252513</v>
      </c>
      <c r="S181" s="26">
        <v>32.603830703022382</v>
      </c>
      <c r="T181" s="26">
        <v>30.799475412669601</v>
      </c>
      <c r="U181" s="26">
        <v>30.944517704517711</v>
      </c>
      <c r="V181" s="27">
        <f t="shared" si="2"/>
        <v>32.050692400568678</v>
      </c>
      <c r="W181" s="28">
        <v>225</v>
      </c>
      <c r="X181" s="29">
        <v>0.9375</v>
      </c>
    </row>
    <row r="182" spans="1:24" ht="13.9" customHeight="1" x14ac:dyDescent="0.2">
      <c r="A182" s="11">
        <v>21145070</v>
      </c>
      <c r="B182" s="22" t="s">
        <v>566</v>
      </c>
      <c r="C182" s="22" t="s">
        <v>738</v>
      </c>
      <c r="D182" s="22" t="s">
        <v>235</v>
      </c>
      <c r="E182" s="22" t="s">
        <v>79</v>
      </c>
      <c r="F182" s="22">
        <v>4</v>
      </c>
      <c r="G182" s="22">
        <v>1476</v>
      </c>
      <c r="H182" s="23">
        <v>-74.702888889999997</v>
      </c>
      <c r="I182" s="24">
        <v>3.3110277799999999</v>
      </c>
      <c r="J182" s="25">
        <v>23.759278194260268</v>
      </c>
      <c r="K182" s="26">
        <v>24.080793001021071</v>
      </c>
      <c r="L182" s="26">
        <v>23.348201324155038</v>
      </c>
      <c r="M182" s="26">
        <v>22.935690408357079</v>
      </c>
      <c r="N182" s="26">
        <v>22.716243500273681</v>
      </c>
      <c r="O182" s="26">
        <v>21.182166524567389</v>
      </c>
      <c r="P182" s="26">
        <v>20.59182241215575</v>
      </c>
      <c r="Q182" s="26">
        <v>21.634237886586661</v>
      </c>
      <c r="R182" s="26">
        <v>23.223390188834159</v>
      </c>
      <c r="S182" s="26">
        <v>23.70896830625092</v>
      </c>
      <c r="T182" s="26">
        <v>23.57406425887585</v>
      </c>
      <c r="U182" s="26">
        <v>23.53190059865463</v>
      </c>
      <c r="V182" s="27">
        <f t="shared" si="2"/>
        <v>22.85722971699937</v>
      </c>
      <c r="W182" s="28">
        <v>106</v>
      </c>
      <c r="X182" s="29">
        <v>0.8833333333333333</v>
      </c>
    </row>
    <row r="183" spans="1:24" ht="13.9" customHeight="1" x14ac:dyDescent="0.2">
      <c r="A183" s="11">
        <v>21145080</v>
      </c>
      <c r="B183" s="22" t="s">
        <v>566</v>
      </c>
      <c r="C183" s="22" t="s">
        <v>739</v>
      </c>
      <c r="D183" s="22" t="s">
        <v>235</v>
      </c>
      <c r="E183" s="22" t="s">
        <v>79</v>
      </c>
      <c r="F183" s="22">
        <v>4</v>
      </c>
      <c r="G183" s="22">
        <v>1410</v>
      </c>
      <c r="H183" s="23">
        <v>-74.702944439999996</v>
      </c>
      <c r="I183" s="24">
        <v>3.5897777799999999</v>
      </c>
      <c r="J183" s="25">
        <v>25.989820700248959</v>
      </c>
      <c r="K183" s="26">
        <v>25.944882601434319</v>
      </c>
      <c r="L183" s="26">
        <v>25.442412309974049</v>
      </c>
      <c r="M183" s="26">
        <v>24.742476190476189</v>
      </c>
      <c r="N183" s="26">
        <v>24.304151994279358</v>
      </c>
      <c r="O183" s="26">
        <v>24.138648604269299</v>
      </c>
      <c r="P183" s="26">
        <v>24.258263255469039</v>
      </c>
      <c r="Q183" s="26">
        <v>25.412337253032469</v>
      </c>
      <c r="R183" s="26">
        <v>25.893091954022989</v>
      </c>
      <c r="S183" s="26">
        <v>25.6659761051374</v>
      </c>
      <c r="T183" s="26">
        <v>24.824679255610292</v>
      </c>
      <c r="U183" s="26">
        <v>25.18622024471636</v>
      </c>
      <c r="V183" s="27">
        <f t="shared" si="2"/>
        <v>25.150246705722562</v>
      </c>
      <c r="W183" s="28">
        <v>120</v>
      </c>
      <c r="X183" s="29">
        <v>1</v>
      </c>
    </row>
    <row r="184" spans="1:24" ht="13.9" customHeight="1" x14ac:dyDescent="0.2">
      <c r="A184" s="11">
        <v>21065040</v>
      </c>
      <c r="B184" s="22" t="s">
        <v>566</v>
      </c>
      <c r="C184" s="22" t="s">
        <v>740</v>
      </c>
      <c r="D184" s="22" t="s">
        <v>242</v>
      </c>
      <c r="E184" s="22" t="s">
        <v>79</v>
      </c>
      <c r="F184" s="22">
        <v>4</v>
      </c>
      <c r="G184" s="22">
        <v>1270</v>
      </c>
      <c r="H184" s="23">
        <v>-75.529444439999992</v>
      </c>
      <c r="I184" s="24">
        <v>2.2524999999999999</v>
      </c>
      <c r="J184" s="25">
        <v>26.912311827956991</v>
      </c>
      <c r="K184" s="26">
        <v>27.176246921182269</v>
      </c>
      <c r="L184" s="26">
        <v>26.48181917863787</v>
      </c>
      <c r="M184" s="26">
        <v>26.152041598248491</v>
      </c>
      <c r="N184" s="26">
        <v>25.924106361565759</v>
      </c>
      <c r="O184" s="26">
        <v>25.15195219850392</v>
      </c>
      <c r="P184" s="26">
        <v>25.24188769414576</v>
      </c>
      <c r="Q184" s="26">
        <v>25.742317801672641</v>
      </c>
      <c r="R184" s="26">
        <v>26.601765290194411</v>
      </c>
      <c r="S184" s="26">
        <v>26.358900836320181</v>
      </c>
      <c r="T184" s="26">
        <v>26.224517651888341</v>
      </c>
      <c r="U184" s="26">
        <v>26.054834589873519</v>
      </c>
      <c r="V184" s="27">
        <f t="shared" si="2"/>
        <v>26.168558495849179</v>
      </c>
      <c r="W184" s="28">
        <v>107</v>
      </c>
      <c r="X184" s="29">
        <v>0.89166666666666672</v>
      </c>
    </row>
    <row r="185" spans="1:24" ht="13.9" customHeight="1" x14ac:dyDescent="0.2">
      <c r="A185" s="11">
        <v>21035020</v>
      </c>
      <c r="B185" s="22" t="s">
        <v>566</v>
      </c>
      <c r="C185" s="22" t="s">
        <v>741</v>
      </c>
      <c r="D185" s="22" t="s">
        <v>402</v>
      </c>
      <c r="E185" s="22" t="s">
        <v>79</v>
      </c>
      <c r="F185" s="22">
        <v>4</v>
      </c>
      <c r="G185" s="22">
        <v>2102</v>
      </c>
      <c r="H185" s="23">
        <v>-75.679000000000002</v>
      </c>
      <c r="I185" s="24">
        <v>1.91388889</v>
      </c>
      <c r="J185" s="25">
        <v>20.909271206690558</v>
      </c>
      <c r="K185" s="26">
        <v>20.921092535051159</v>
      </c>
      <c r="L185" s="26">
        <v>20.934462365591401</v>
      </c>
      <c r="M185" s="26">
        <v>20.523029556650251</v>
      </c>
      <c r="N185" s="26">
        <v>20.427678215850261</v>
      </c>
      <c r="O185" s="26">
        <v>20.029184455391349</v>
      </c>
      <c r="P185" s="26">
        <v>19.010601354042219</v>
      </c>
      <c r="Q185" s="26">
        <v>19.482600195503419</v>
      </c>
      <c r="R185" s="26">
        <v>20.574985487054459</v>
      </c>
      <c r="S185" s="26">
        <v>20.615387467556541</v>
      </c>
      <c r="T185" s="26">
        <v>20.510344827586209</v>
      </c>
      <c r="U185" s="26">
        <v>20.617058114863159</v>
      </c>
      <c r="V185" s="27">
        <f t="shared" si="2"/>
        <v>20.379641315152579</v>
      </c>
      <c r="W185" s="28">
        <v>111</v>
      </c>
      <c r="X185" s="29">
        <v>0.92500000000000004</v>
      </c>
    </row>
    <row r="186" spans="1:24" ht="13.9" customHeight="1" x14ac:dyDescent="0.2">
      <c r="A186" s="11">
        <v>21085040</v>
      </c>
      <c r="B186" s="22" t="s">
        <v>566</v>
      </c>
      <c r="C186" s="22" t="s">
        <v>742</v>
      </c>
      <c r="D186" s="22" t="s">
        <v>743</v>
      </c>
      <c r="E186" s="22" t="s">
        <v>79</v>
      </c>
      <c r="F186" s="22">
        <v>4</v>
      </c>
      <c r="G186" s="22">
        <v>1650</v>
      </c>
      <c r="H186" s="23">
        <v>-75.665555560000001</v>
      </c>
      <c r="I186" s="24">
        <v>2.6628055599999998</v>
      </c>
      <c r="J186" s="25">
        <v>23.02797638083587</v>
      </c>
      <c r="K186" s="26">
        <v>23.301454381506101</v>
      </c>
      <c r="L186" s="26">
        <v>23.02178348842207</v>
      </c>
      <c r="M186" s="26">
        <v>23.256156769161208</v>
      </c>
      <c r="N186" s="26">
        <v>23.301018899713561</v>
      </c>
      <c r="O186" s="26">
        <v>23.3105309550876</v>
      </c>
      <c r="P186" s="26">
        <v>23.368344449224129</v>
      </c>
      <c r="Q186" s="26">
        <v>24.157211181770279</v>
      </c>
      <c r="R186" s="26">
        <v>24.810480371718899</v>
      </c>
      <c r="S186" s="26">
        <v>23.561808551945219</v>
      </c>
      <c r="T186" s="26">
        <v>22.066899991237062</v>
      </c>
      <c r="U186" s="26">
        <v>22.193315581070181</v>
      </c>
      <c r="V186" s="27">
        <f t="shared" si="2"/>
        <v>23.281415083474347</v>
      </c>
      <c r="W186" s="28">
        <v>282</v>
      </c>
      <c r="X186" s="29">
        <v>0.78333333333333333</v>
      </c>
    </row>
    <row r="187" spans="1:24" ht="13.9" customHeight="1" x14ac:dyDescent="0.2">
      <c r="A187" s="11">
        <v>21055020</v>
      </c>
      <c r="B187" s="22" t="s">
        <v>585</v>
      </c>
      <c r="C187" s="22" t="s">
        <v>744</v>
      </c>
      <c r="D187" s="22" t="s">
        <v>745</v>
      </c>
      <c r="E187" s="22" t="s">
        <v>79</v>
      </c>
      <c r="F187" s="22">
        <v>4</v>
      </c>
      <c r="G187" s="22">
        <v>1070</v>
      </c>
      <c r="H187" s="23">
        <v>-75.89</v>
      </c>
      <c r="I187" s="24">
        <v>2.38</v>
      </c>
      <c r="J187" s="25">
        <v>28.352214458680649</v>
      </c>
      <c r="K187" s="26">
        <v>28.975083330604399</v>
      </c>
      <c r="L187" s="26">
        <v>28.43315860532454</v>
      </c>
      <c r="M187" s="26">
        <v>28.54392900002312</v>
      </c>
      <c r="N187" s="26">
        <v>28.26828744524396</v>
      </c>
      <c r="O187" s="26">
        <v>28.12008779295417</v>
      </c>
      <c r="P187" s="26">
        <v>28.158843146389309</v>
      </c>
      <c r="Q187" s="26">
        <v>28.864965311402091</v>
      </c>
      <c r="R187" s="26">
        <v>29.889809576828728</v>
      </c>
      <c r="S187" s="26">
        <v>29.601557899316521</v>
      </c>
      <c r="T187" s="26">
        <v>28.135907113462661</v>
      </c>
      <c r="U187" s="26">
        <v>28.582197607687601</v>
      </c>
      <c r="V187" s="27">
        <f t="shared" si="2"/>
        <v>28.660503440659813</v>
      </c>
      <c r="W187" s="28">
        <v>107</v>
      </c>
      <c r="X187" s="29">
        <v>0.89166666666666672</v>
      </c>
    </row>
    <row r="188" spans="1:24" ht="13.9" customHeight="1" x14ac:dyDescent="0.2">
      <c r="A188" s="11">
        <v>21115020</v>
      </c>
      <c r="B188" s="22" t="s">
        <v>746</v>
      </c>
      <c r="C188" s="22" t="s">
        <v>78</v>
      </c>
      <c r="D188" s="22" t="s">
        <v>80</v>
      </c>
      <c r="E188" s="22" t="s">
        <v>79</v>
      </c>
      <c r="F188" s="22">
        <v>4</v>
      </c>
      <c r="G188" s="22">
        <v>439</v>
      </c>
      <c r="H188" s="23">
        <v>-75.293055560000013</v>
      </c>
      <c r="I188" s="24">
        <v>2.94875</v>
      </c>
      <c r="J188" s="25">
        <v>33.05124084231521</v>
      </c>
      <c r="K188" s="26">
        <v>33.293321018062393</v>
      </c>
      <c r="L188" s="26">
        <v>32.600150537634413</v>
      </c>
      <c r="M188" s="26">
        <v>32.469333333333331</v>
      </c>
      <c r="N188" s="26">
        <v>32.628924731182799</v>
      </c>
      <c r="O188" s="26">
        <v>33.169954022988513</v>
      </c>
      <c r="P188" s="26">
        <v>33.74225089605735</v>
      </c>
      <c r="Q188" s="26">
        <v>34.619032258064507</v>
      </c>
      <c r="R188" s="26">
        <v>34.911888888888889</v>
      </c>
      <c r="S188" s="26">
        <v>33.398279569892473</v>
      </c>
      <c r="T188" s="26">
        <v>31.673666666666669</v>
      </c>
      <c r="U188" s="26">
        <v>32.034920026082617</v>
      </c>
      <c r="V188" s="27">
        <f t="shared" si="2"/>
        <v>33.132746899264099</v>
      </c>
      <c r="W188" s="28">
        <v>358</v>
      </c>
      <c r="X188" s="29">
        <v>0.99444444444444446</v>
      </c>
    </row>
    <row r="189" spans="1:24" ht="13.9" customHeight="1" x14ac:dyDescent="0.2">
      <c r="A189" s="11">
        <v>21135050</v>
      </c>
      <c r="B189" s="22" t="s">
        <v>566</v>
      </c>
      <c r="C189" s="22" t="s">
        <v>747</v>
      </c>
      <c r="D189" s="22" t="s">
        <v>80</v>
      </c>
      <c r="E189" s="22" t="s">
        <v>79</v>
      </c>
      <c r="F189" s="22">
        <v>4</v>
      </c>
      <c r="G189" s="22">
        <v>1691</v>
      </c>
      <c r="H189" s="23">
        <v>-75.530027779999998</v>
      </c>
      <c r="I189" s="24">
        <v>3.0987777799999998</v>
      </c>
      <c r="J189" s="25">
        <v>22.7540269769909</v>
      </c>
      <c r="K189" s="26">
        <v>22.88048171712024</v>
      </c>
      <c r="L189" s="26">
        <v>22.715787196283301</v>
      </c>
      <c r="M189" s="26">
        <v>22.703817955303371</v>
      </c>
      <c r="N189" s="26">
        <v>23.032932619113271</v>
      </c>
      <c r="O189" s="26">
        <v>23.249144749157061</v>
      </c>
      <c r="P189" s="26">
        <v>23.312094799127749</v>
      </c>
      <c r="Q189" s="26">
        <v>23.963172744838491</v>
      </c>
      <c r="R189" s="26">
        <v>24.23285560507728</v>
      </c>
      <c r="S189" s="26">
        <v>23.159768882558499</v>
      </c>
      <c r="T189" s="26">
        <v>22.159047115418389</v>
      </c>
      <c r="U189" s="26">
        <v>22.456798670858781</v>
      </c>
      <c r="V189" s="27">
        <f t="shared" si="2"/>
        <v>23.051660752653945</v>
      </c>
      <c r="W189" s="28">
        <v>329</v>
      </c>
      <c r="X189" s="29">
        <v>0.91388888888888886</v>
      </c>
    </row>
    <row r="190" spans="1:24" ht="13.9" customHeight="1" x14ac:dyDescent="0.2">
      <c r="A190" s="11">
        <v>21115100</v>
      </c>
      <c r="B190" s="22" t="s">
        <v>566</v>
      </c>
      <c r="C190" s="22" t="s">
        <v>227</v>
      </c>
      <c r="D190" s="22" t="s">
        <v>80</v>
      </c>
      <c r="E190" s="22" t="s">
        <v>79</v>
      </c>
      <c r="F190" s="22">
        <v>4</v>
      </c>
      <c r="G190" s="22">
        <v>1100</v>
      </c>
      <c r="H190" s="23">
        <v>-75.066388889999999</v>
      </c>
      <c r="I190" s="24">
        <v>2.94263889</v>
      </c>
      <c r="J190" s="25">
        <v>27.26649940262844</v>
      </c>
      <c r="K190" s="26">
        <v>27.52183502604958</v>
      </c>
      <c r="L190" s="26">
        <v>26.860573476702509</v>
      </c>
      <c r="M190" s="26">
        <v>26.857770114942529</v>
      </c>
      <c r="N190" s="26">
        <v>26.813225806451609</v>
      </c>
      <c r="O190" s="26">
        <v>27.221407407407408</v>
      </c>
      <c r="P190" s="26">
        <v>27.486459028550239</v>
      </c>
      <c r="Q190" s="26">
        <v>27.909677419354839</v>
      </c>
      <c r="R190" s="26">
        <v>28.401216931216929</v>
      </c>
      <c r="S190" s="26">
        <v>27.475000000000001</v>
      </c>
      <c r="T190" s="26">
        <v>26.217151574124749</v>
      </c>
      <c r="U190" s="26">
        <v>26.520189098998891</v>
      </c>
      <c r="V190" s="27">
        <f t="shared" si="2"/>
        <v>27.212583773868975</v>
      </c>
      <c r="W190" s="28">
        <v>109</v>
      </c>
      <c r="X190" s="29">
        <v>0.90833333333333333</v>
      </c>
    </row>
    <row r="191" spans="1:24" ht="13.9" customHeight="1" x14ac:dyDescent="0.2">
      <c r="A191" s="11">
        <v>21015020</v>
      </c>
      <c r="B191" s="22" t="s">
        <v>566</v>
      </c>
      <c r="C191" s="22" t="s">
        <v>437</v>
      </c>
      <c r="D191" s="22" t="s">
        <v>748</v>
      </c>
      <c r="E191" s="22" t="s">
        <v>79</v>
      </c>
      <c r="F191" s="22">
        <v>4</v>
      </c>
      <c r="G191" s="22">
        <v>1320</v>
      </c>
      <c r="H191" s="23">
        <v>-76.13027778</v>
      </c>
      <c r="I191" s="24">
        <v>1.8248333299999999</v>
      </c>
      <c r="J191" s="25">
        <v>27.042719623463508</v>
      </c>
      <c r="K191" s="26">
        <v>27.149939064110889</v>
      </c>
      <c r="L191" s="26">
        <v>26.463467191366391</v>
      </c>
      <c r="M191" s="26">
        <v>26.400339309125268</v>
      </c>
      <c r="N191" s="26">
        <v>26.01700354259539</v>
      </c>
      <c r="O191" s="26">
        <v>25.275836211214848</v>
      </c>
      <c r="P191" s="26">
        <v>24.749450182340311</v>
      </c>
      <c r="Q191" s="26">
        <v>25.088059468145811</v>
      </c>
      <c r="R191" s="26">
        <v>26.156607365905391</v>
      </c>
      <c r="S191" s="26">
        <v>26.613682958001089</v>
      </c>
      <c r="T191" s="26">
        <v>26.553920521940739</v>
      </c>
      <c r="U191" s="26">
        <v>26.606522852813789</v>
      </c>
      <c r="V191" s="27">
        <f t="shared" si="2"/>
        <v>26.17646235758529</v>
      </c>
      <c r="W191" s="28">
        <v>334</v>
      </c>
      <c r="X191" s="29">
        <v>0.92777777777777781</v>
      </c>
    </row>
    <row r="192" spans="1:24" ht="13.9" customHeight="1" x14ac:dyDescent="0.2">
      <c r="A192" s="11">
        <v>21015030</v>
      </c>
      <c r="B192" s="22" t="s">
        <v>567</v>
      </c>
      <c r="C192" s="22" t="s">
        <v>749</v>
      </c>
      <c r="D192" s="22" t="s">
        <v>229</v>
      </c>
      <c r="E192" s="22" t="s">
        <v>79</v>
      </c>
      <c r="F192" s="22">
        <v>4</v>
      </c>
      <c r="G192" s="22">
        <v>1800</v>
      </c>
      <c r="H192" s="23">
        <v>-76.294972220000005</v>
      </c>
      <c r="I192" s="24">
        <v>1.8884722199999999</v>
      </c>
      <c r="J192" s="25">
        <v>24.58583652618136</v>
      </c>
      <c r="K192" s="26">
        <v>24.5995558081765</v>
      </c>
      <c r="L192" s="26">
        <v>23.986312815448759</v>
      </c>
      <c r="M192" s="26">
        <v>23.857461159530128</v>
      </c>
      <c r="N192" s="26">
        <v>23.326426799007439</v>
      </c>
      <c r="O192" s="26">
        <v>22.268412292971689</v>
      </c>
      <c r="P192" s="26">
        <v>21.528469415888779</v>
      </c>
      <c r="Q192" s="26">
        <v>22.164323570982631</v>
      </c>
      <c r="R192" s="26">
        <v>23.522671264367808</v>
      </c>
      <c r="S192" s="26">
        <v>24.23607134255354</v>
      </c>
      <c r="T192" s="26">
        <v>24.231396858478139</v>
      </c>
      <c r="U192" s="26">
        <v>24.364749294674329</v>
      </c>
      <c r="V192" s="27">
        <f t="shared" si="2"/>
        <v>23.55597392902175</v>
      </c>
      <c r="W192" s="28">
        <v>322</v>
      </c>
      <c r="X192" s="29">
        <v>0.89444444444444449</v>
      </c>
    </row>
    <row r="193" spans="1:24" ht="13.9" customHeight="1" x14ac:dyDescent="0.2">
      <c r="A193" s="11">
        <v>21125010</v>
      </c>
      <c r="B193" s="22" t="s">
        <v>566</v>
      </c>
      <c r="C193" s="22" t="s">
        <v>750</v>
      </c>
      <c r="D193" s="22" t="s">
        <v>750</v>
      </c>
      <c r="E193" s="22" t="s">
        <v>79</v>
      </c>
      <c r="F193" s="22">
        <v>4</v>
      </c>
      <c r="G193" s="22">
        <v>1300</v>
      </c>
      <c r="H193" s="23">
        <v>-75.589055560000006</v>
      </c>
      <c r="I193" s="24">
        <v>2.9356944399999998</v>
      </c>
      <c r="J193" s="25">
        <v>25.96093515803193</v>
      </c>
      <c r="K193" s="26">
        <v>26.122615109824011</v>
      </c>
      <c r="L193" s="26">
        <v>25.931211610249431</v>
      </c>
      <c r="M193" s="26">
        <v>25.918095396135872</v>
      </c>
      <c r="N193" s="26">
        <v>26.160465949820779</v>
      </c>
      <c r="O193" s="26">
        <v>26.18341886026683</v>
      </c>
      <c r="P193" s="26">
        <v>26.418359751575821</v>
      </c>
      <c r="Q193" s="26">
        <v>27.06561497960697</v>
      </c>
      <c r="R193" s="26">
        <v>27.536722163362771</v>
      </c>
      <c r="S193" s="26">
        <v>26.308208426803962</v>
      </c>
      <c r="T193" s="26">
        <v>25.330042156119749</v>
      </c>
      <c r="U193" s="26">
        <v>25.59687665595284</v>
      </c>
      <c r="V193" s="27">
        <f t="shared" si="2"/>
        <v>26.211047184812585</v>
      </c>
      <c r="W193" s="28">
        <v>284</v>
      </c>
      <c r="X193" s="29">
        <v>0.78888888888888886</v>
      </c>
    </row>
    <row r="194" spans="1:24" ht="13.9" customHeight="1" x14ac:dyDescent="0.2">
      <c r="A194" s="11">
        <v>21035040</v>
      </c>
      <c r="B194" s="22" t="s">
        <v>566</v>
      </c>
      <c r="C194" s="22" t="s">
        <v>751</v>
      </c>
      <c r="D194" s="22" t="s">
        <v>752</v>
      </c>
      <c r="E194" s="22" t="s">
        <v>79</v>
      </c>
      <c r="F194" s="22">
        <v>4</v>
      </c>
      <c r="G194" s="22">
        <v>1045</v>
      </c>
      <c r="H194" s="23">
        <v>-75.83</v>
      </c>
      <c r="I194" s="24">
        <v>1.87</v>
      </c>
      <c r="J194" s="25">
        <v>28.59070883092518</v>
      </c>
      <c r="K194" s="26">
        <v>28.44556533841638</v>
      </c>
      <c r="L194" s="26">
        <v>27.977343043706909</v>
      </c>
      <c r="M194" s="26">
        <v>27.7664155818916</v>
      </c>
      <c r="N194" s="26">
        <v>27.505583114165869</v>
      </c>
      <c r="O194" s="26">
        <v>27.31649007620732</v>
      </c>
      <c r="P194" s="26">
        <v>26.982173856992102</v>
      </c>
      <c r="Q194" s="26">
        <v>27.266967409602739</v>
      </c>
      <c r="R194" s="26">
        <v>27.920714061467429</v>
      </c>
      <c r="S194" s="26">
        <v>27.957985954133409</v>
      </c>
      <c r="T194" s="26">
        <v>27.989650810486641</v>
      </c>
      <c r="U194" s="26">
        <v>28.19218726839345</v>
      </c>
      <c r="V194" s="27">
        <f t="shared" si="2"/>
        <v>27.825982112199085</v>
      </c>
      <c r="W194" s="28">
        <v>303</v>
      </c>
      <c r="X194" s="29">
        <v>0.84166666666666667</v>
      </c>
    </row>
    <row r="195" spans="1:24" ht="13.9" customHeight="1" x14ac:dyDescent="0.2">
      <c r="A195" s="11">
        <v>21115060</v>
      </c>
      <c r="B195" s="22" t="s">
        <v>566</v>
      </c>
      <c r="C195" s="22" t="s">
        <v>753</v>
      </c>
      <c r="D195" s="22" t="s">
        <v>231</v>
      </c>
      <c r="E195" s="22" t="s">
        <v>79</v>
      </c>
      <c r="F195" s="22">
        <v>4</v>
      </c>
      <c r="G195" s="22">
        <v>400</v>
      </c>
      <c r="H195" s="23">
        <v>-75.184055560000004</v>
      </c>
      <c r="I195" s="24">
        <v>3.3292222200000001</v>
      </c>
      <c r="J195" s="25">
        <v>33.439184896798913</v>
      </c>
      <c r="K195" s="26">
        <v>33.901228856796671</v>
      </c>
      <c r="L195" s="26">
        <v>33.044721471829362</v>
      </c>
      <c r="M195" s="26">
        <v>32.829421942467917</v>
      </c>
      <c r="N195" s="26">
        <v>33.006482178679072</v>
      </c>
      <c r="O195" s="26">
        <v>33.794281377626213</v>
      </c>
      <c r="P195" s="26">
        <v>34.535317945186677</v>
      </c>
      <c r="Q195" s="26">
        <v>35.449935925278517</v>
      </c>
      <c r="R195" s="26">
        <v>35.54170400778446</v>
      </c>
      <c r="S195" s="26">
        <v>33.815110721103018</v>
      </c>
      <c r="T195" s="26">
        <v>31.693673782156541</v>
      </c>
      <c r="U195" s="26">
        <v>32.175679175176029</v>
      </c>
      <c r="V195" s="27">
        <f t="shared" ref="V195:V258" si="3">AVERAGE(J195:U195)</f>
        <v>33.60222852340695</v>
      </c>
      <c r="W195" s="28">
        <v>360</v>
      </c>
      <c r="X195" s="29">
        <v>1</v>
      </c>
    </row>
    <row r="196" spans="1:24" ht="13.9" customHeight="1" x14ac:dyDescent="0.2">
      <c r="A196" s="11">
        <v>21115080</v>
      </c>
      <c r="B196" s="22" t="s">
        <v>566</v>
      </c>
      <c r="C196" s="22" t="s">
        <v>754</v>
      </c>
      <c r="D196" s="22" t="s">
        <v>231</v>
      </c>
      <c r="E196" s="22" t="s">
        <v>79</v>
      </c>
      <c r="F196" s="22">
        <v>4</v>
      </c>
      <c r="G196" s="22">
        <v>430</v>
      </c>
      <c r="H196" s="23">
        <v>-75.247500000000002</v>
      </c>
      <c r="I196" s="24">
        <v>3.1830555600000001</v>
      </c>
      <c r="J196" s="25">
        <v>34.247170055205373</v>
      </c>
      <c r="K196" s="26">
        <v>34.402207879746207</v>
      </c>
      <c r="L196" s="26">
        <v>33.576555907323439</v>
      </c>
      <c r="M196" s="26">
        <v>33.167812711291411</v>
      </c>
      <c r="N196" s="26">
        <v>33.454364794902432</v>
      </c>
      <c r="O196" s="26">
        <v>34.249923693615372</v>
      </c>
      <c r="P196" s="26">
        <v>34.995250278086772</v>
      </c>
      <c r="Q196" s="26">
        <v>35.959133459835542</v>
      </c>
      <c r="R196" s="26">
        <v>36.052788436608772</v>
      </c>
      <c r="S196" s="26">
        <v>34.406094664420287</v>
      </c>
      <c r="T196" s="26">
        <v>32.645917379656026</v>
      </c>
      <c r="U196" s="26">
        <v>32.940932466680508</v>
      </c>
      <c r="V196" s="27">
        <f t="shared" si="3"/>
        <v>34.174845977281009</v>
      </c>
      <c r="W196" s="28">
        <v>214</v>
      </c>
      <c r="X196" s="29">
        <v>0.89166666666666672</v>
      </c>
    </row>
    <row r="197" spans="1:24" ht="13.9" customHeight="1" x14ac:dyDescent="0.2">
      <c r="A197" s="11">
        <v>15065501</v>
      </c>
      <c r="B197" s="22" t="s">
        <v>585</v>
      </c>
      <c r="C197" s="22" t="s">
        <v>755</v>
      </c>
      <c r="D197" s="22" t="s">
        <v>756</v>
      </c>
      <c r="E197" s="22" t="s">
        <v>40</v>
      </c>
      <c r="F197" s="22">
        <v>5</v>
      </c>
      <c r="G197" s="22">
        <v>80</v>
      </c>
      <c r="H197" s="23">
        <v>-72.615944439999993</v>
      </c>
      <c r="I197" s="24">
        <v>11.13758333</v>
      </c>
      <c r="J197" s="25">
        <v>32.253199359832927</v>
      </c>
      <c r="K197" s="26">
        <v>32.878660118794222</v>
      </c>
      <c r="L197" s="26">
        <v>33.66172646477947</v>
      </c>
      <c r="M197" s="26">
        <v>34.235087271179218</v>
      </c>
      <c r="N197" s="26">
        <v>34.248981010646752</v>
      </c>
      <c r="O197" s="26">
        <v>34.585527210884358</v>
      </c>
      <c r="P197" s="26">
        <v>35.126707452725263</v>
      </c>
      <c r="Q197" s="26">
        <v>35.595646120210191</v>
      </c>
      <c r="R197" s="26">
        <v>34.603377433732113</v>
      </c>
      <c r="S197" s="26">
        <v>33.124514448152269</v>
      </c>
      <c r="T197" s="26">
        <v>32.110935188693809</v>
      </c>
      <c r="U197" s="26">
        <v>31.790328977659339</v>
      </c>
      <c r="V197" s="27">
        <f t="shared" si="3"/>
        <v>33.684557588107502</v>
      </c>
      <c r="W197" s="28">
        <v>330</v>
      </c>
      <c r="X197" s="29">
        <v>0.91666666666666663</v>
      </c>
    </row>
    <row r="198" spans="1:24" ht="13.9" customHeight="1" x14ac:dyDescent="0.2">
      <c r="A198" s="11">
        <v>15035020</v>
      </c>
      <c r="B198" s="22" t="s">
        <v>566</v>
      </c>
      <c r="C198" s="22" t="s">
        <v>757</v>
      </c>
      <c r="D198" s="22" t="s">
        <v>758</v>
      </c>
      <c r="E198" s="22" t="s">
        <v>40</v>
      </c>
      <c r="F198" s="22">
        <v>5</v>
      </c>
      <c r="G198" s="22">
        <v>5</v>
      </c>
      <c r="H198" s="23">
        <v>-73.411388889999998</v>
      </c>
      <c r="I198" s="24">
        <v>11.2525</v>
      </c>
      <c r="J198" s="25">
        <v>30.836064516129031</v>
      </c>
      <c r="K198" s="26">
        <v>30.89626847290641</v>
      </c>
      <c r="L198" s="26">
        <v>30.32031844499587</v>
      </c>
      <c r="M198" s="26">
        <v>30.593530012771389</v>
      </c>
      <c r="N198" s="26">
        <v>31.293416965352449</v>
      </c>
      <c r="O198" s="26">
        <v>32.318490147783237</v>
      </c>
      <c r="P198" s="26">
        <v>32.90337152391546</v>
      </c>
      <c r="Q198" s="26">
        <v>32.453533784680737</v>
      </c>
      <c r="R198" s="26">
        <v>31.343921690626669</v>
      </c>
      <c r="S198" s="26">
        <v>30.767380525686981</v>
      </c>
      <c r="T198" s="26">
        <v>31.094164456233418</v>
      </c>
      <c r="U198" s="26">
        <v>30.62177419354839</v>
      </c>
      <c r="V198" s="27">
        <f t="shared" si="3"/>
        <v>31.286852894552499</v>
      </c>
      <c r="W198" s="28">
        <v>111</v>
      </c>
      <c r="X198" s="29">
        <v>0.92500000000000004</v>
      </c>
    </row>
    <row r="199" spans="1:24" ht="13.9" customHeight="1" x14ac:dyDescent="0.2">
      <c r="A199" s="11">
        <v>15075030</v>
      </c>
      <c r="B199" s="22" t="s">
        <v>585</v>
      </c>
      <c r="C199" s="22" t="s">
        <v>253</v>
      </c>
      <c r="D199" s="22" t="s">
        <v>253</v>
      </c>
      <c r="E199" s="22" t="s">
        <v>40</v>
      </c>
      <c r="F199" s="22">
        <v>5</v>
      </c>
      <c r="G199" s="22">
        <v>1</v>
      </c>
      <c r="H199" s="23">
        <v>-72.463499999999996</v>
      </c>
      <c r="I199" s="24">
        <v>11.78105556</v>
      </c>
      <c r="J199" s="25">
        <v>33.10056991050002</v>
      </c>
      <c r="K199" s="26">
        <v>33.146099139366378</v>
      </c>
      <c r="L199" s="26">
        <v>33.126639466151893</v>
      </c>
      <c r="M199" s="26">
        <v>33.791704631223489</v>
      </c>
      <c r="N199" s="26">
        <v>34.134711093092633</v>
      </c>
      <c r="O199" s="26">
        <v>35.594958049766333</v>
      </c>
      <c r="P199" s="26">
        <v>35.904703383898273</v>
      </c>
      <c r="Q199" s="26">
        <v>35.599806409679189</v>
      </c>
      <c r="R199" s="26">
        <v>34.78786103005671</v>
      </c>
      <c r="S199" s="26">
        <v>33.872222148065752</v>
      </c>
      <c r="T199" s="26">
        <v>33.411173152459419</v>
      </c>
      <c r="U199" s="26">
        <v>33.546745821460092</v>
      </c>
      <c r="V199" s="27">
        <f t="shared" si="3"/>
        <v>34.168099519643341</v>
      </c>
      <c r="W199" s="28">
        <v>306</v>
      </c>
      <c r="X199" s="29">
        <v>0.85</v>
      </c>
    </row>
    <row r="200" spans="1:24" ht="13.9" customHeight="1" x14ac:dyDescent="0.2">
      <c r="A200" s="11">
        <v>15065180</v>
      </c>
      <c r="B200" s="22" t="s">
        <v>565</v>
      </c>
      <c r="C200" s="22" t="s">
        <v>39</v>
      </c>
      <c r="D200" s="22" t="s">
        <v>41</v>
      </c>
      <c r="E200" s="22" t="s">
        <v>40</v>
      </c>
      <c r="F200" s="22">
        <v>5</v>
      </c>
      <c r="G200" s="22">
        <v>4</v>
      </c>
      <c r="H200" s="23">
        <v>-72.917666669999988</v>
      </c>
      <c r="I200" s="24">
        <v>11.529611109999999</v>
      </c>
      <c r="J200" s="25">
        <v>32.456576843906518</v>
      </c>
      <c r="K200" s="26">
        <v>32.612225976450112</v>
      </c>
      <c r="L200" s="26">
        <v>32.606040460678152</v>
      </c>
      <c r="M200" s="26">
        <v>33.201349206349207</v>
      </c>
      <c r="N200" s="26">
        <v>33.776327848311666</v>
      </c>
      <c r="O200" s="26">
        <v>34.811145461751877</v>
      </c>
      <c r="P200" s="26">
        <v>35.380238227660357</v>
      </c>
      <c r="Q200" s="26">
        <v>35.037947033054557</v>
      </c>
      <c r="R200" s="26">
        <v>33.75991221422256</v>
      </c>
      <c r="S200" s="26">
        <v>32.785964355708913</v>
      </c>
      <c r="T200" s="26">
        <v>32.266793833242097</v>
      </c>
      <c r="U200" s="26">
        <v>32.307823971078982</v>
      </c>
      <c r="V200" s="27">
        <f t="shared" si="3"/>
        <v>33.416862119367913</v>
      </c>
      <c r="W200" s="28">
        <v>327</v>
      </c>
      <c r="X200" s="29">
        <v>0.90833333333333333</v>
      </c>
    </row>
    <row r="201" spans="1:24" ht="13.9" customHeight="1" x14ac:dyDescent="0.2">
      <c r="A201" s="11">
        <v>15075501</v>
      </c>
      <c r="B201" s="22" t="s">
        <v>585</v>
      </c>
      <c r="C201" s="12" t="s">
        <v>759</v>
      </c>
      <c r="D201" s="22" t="s">
        <v>245</v>
      </c>
      <c r="E201" s="22" t="s">
        <v>40</v>
      </c>
      <c r="F201" s="22">
        <v>5</v>
      </c>
      <c r="G201" s="22">
        <v>10</v>
      </c>
      <c r="H201" s="23">
        <v>-71.982888889999998</v>
      </c>
      <c r="I201" s="24">
        <v>12.224305559999999</v>
      </c>
      <c r="J201" s="25">
        <v>31.693003537749561</v>
      </c>
      <c r="K201" s="26">
        <v>32.084188476014781</v>
      </c>
      <c r="L201" s="26">
        <v>32.412895426591483</v>
      </c>
      <c r="M201" s="26">
        <v>33.188782911499914</v>
      </c>
      <c r="N201" s="26">
        <v>33.851504807418777</v>
      </c>
      <c r="O201" s="26">
        <v>34.457863711001643</v>
      </c>
      <c r="P201" s="26">
        <v>34.526974843843583</v>
      </c>
      <c r="Q201" s="26">
        <v>34.777916232615887</v>
      </c>
      <c r="R201" s="26">
        <v>34.193588457094208</v>
      </c>
      <c r="S201" s="26">
        <v>33.161277345198371</v>
      </c>
      <c r="T201" s="26">
        <v>32.340096021947872</v>
      </c>
      <c r="U201" s="26">
        <v>31.950242462990161</v>
      </c>
      <c r="V201" s="27">
        <f t="shared" si="3"/>
        <v>33.219861186163854</v>
      </c>
      <c r="W201" s="28">
        <v>327</v>
      </c>
      <c r="X201" s="29">
        <v>0.90833333333333333</v>
      </c>
    </row>
    <row r="202" spans="1:24" ht="13.9" customHeight="1" x14ac:dyDescent="0.2">
      <c r="A202" s="11">
        <v>15085020</v>
      </c>
      <c r="B202" s="22" t="s">
        <v>585</v>
      </c>
      <c r="C202" s="22" t="s">
        <v>255</v>
      </c>
      <c r="D202" s="22" t="s">
        <v>245</v>
      </c>
      <c r="E202" s="22" t="s">
        <v>40</v>
      </c>
      <c r="F202" s="22">
        <v>5</v>
      </c>
      <c r="G202" s="22">
        <v>85</v>
      </c>
      <c r="H202" s="23">
        <v>-71.28388889</v>
      </c>
      <c r="I202" s="24">
        <v>12.17888889</v>
      </c>
      <c r="J202" s="25">
        <v>30.23844117955645</v>
      </c>
      <c r="K202" s="26">
        <v>30.903606393606399</v>
      </c>
      <c r="L202" s="26">
        <v>31.298521932070329</v>
      </c>
      <c r="M202" s="26">
        <v>31.777393695704031</v>
      </c>
      <c r="N202" s="26">
        <v>32.301594510050577</v>
      </c>
      <c r="O202" s="26">
        <v>32.954601364153078</v>
      </c>
      <c r="P202" s="26">
        <v>33.280180305435927</v>
      </c>
      <c r="Q202" s="26">
        <v>33.989967101011707</v>
      </c>
      <c r="R202" s="26">
        <v>33.646480106100803</v>
      </c>
      <c r="S202" s="26">
        <v>32.670952188091228</v>
      </c>
      <c r="T202" s="26">
        <v>31.165793050429059</v>
      </c>
      <c r="U202" s="26">
        <v>30.40115496868723</v>
      </c>
      <c r="V202" s="27">
        <f t="shared" si="3"/>
        <v>32.052390566241399</v>
      </c>
      <c r="W202" s="28">
        <v>114</v>
      </c>
      <c r="X202" s="29">
        <v>0.95</v>
      </c>
    </row>
    <row r="203" spans="1:24" ht="13.9" customHeight="1" x14ac:dyDescent="0.2">
      <c r="A203" s="11">
        <v>15085040</v>
      </c>
      <c r="B203" s="22" t="s">
        <v>566</v>
      </c>
      <c r="C203" s="22" t="s">
        <v>760</v>
      </c>
      <c r="D203" s="22" t="s">
        <v>245</v>
      </c>
      <c r="E203" s="22" t="s">
        <v>40</v>
      </c>
      <c r="F203" s="22">
        <v>5</v>
      </c>
      <c r="G203" s="22">
        <v>50</v>
      </c>
      <c r="H203" s="23">
        <v>-71.833055560000005</v>
      </c>
      <c r="I203" s="24">
        <v>11.68605556</v>
      </c>
      <c r="J203" s="25">
        <v>32.057506969334923</v>
      </c>
      <c r="K203" s="26">
        <v>32.472229551348327</v>
      </c>
      <c r="L203" s="26">
        <v>33.052345129705159</v>
      </c>
      <c r="M203" s="26">
        <v>33.770947689420588</v>
      </c>
      <c r="N203" s="26">
        <v>34.034331797235019</v>
      </c>
      <c r="O203" s="26">
        <v>34.438024691358017</v>
      </c>
      <c r="P203" s="26">
        <v>34.727791563275439</v>
      </c>
      <c r="Q203" s="26">
        <v>34.919612903225797</v>
      </c>
      <c r="R203" s="26">
        <v>34.10435930183057</v>
      </c>
      <c r="S203" s="26">
        <v>32.822952853598018</v>
      </c>
      <c r="T203" s="26">
        <v>32.476389953171562</v>
      </c>
      <c r="U203" s="26">
        <v>32.188839003043682</v>
      </c>
      <c r="V203" s="27">
        <f t="shared" si="3"/>
        <v>33.422110950545594</v>
      </c>
      <c r="W203" s="28">
        <v>321</v>
      </c>
      <c r="X203" s="29">
        <v>0.89166666666666672</v>
      </c>
    </row>
    <row r="204" spans="1:24" ht="13.9" customHeight="1" x14ac:dyDescent="0.2">
      <c r="A204" s="11">
        <v>28015070</v>
      </c>
      <c r="B204" s="22" t="s">
        <v>566</v>
      </c>
      <c r="C204" s="22" t="s">
        <v>257</v>
      </c>
      <c r="D204" s="22" t="s">
        <v>257</v>
      </c>
      <c r="E204" s="22" t="s">
        <v>40</v>
      </c>
      <c r="F204" s="22">
        <v>5</v>
      </c>
      <c r="G204" s="22">
        <v>255</v>
      </c>
      <c r="H204" s="23">
        <v>-73.016388890000002</v>
      </c>
      <c r="I204" s="24">
        <v>10.566388890000001</v>
      </c>
      <c r="J204" s="25">
        <v>33.810372842252711</v>
      </c>
      <c r="K204" s="26">
        <v>35.144316100247131</v>
      </c>
      <c r="L204" s="26">
        <v>35.439400156552537</v>
      </c>
      <c r="M204" s="26">
        <v>35.089445108556824</v>
      </c>
      <c r="N204" s="26">
        <v>33.585893873851603</v>
      </c>
      <c r="O204" s="26">
        <v>33.768065900383142</v>
      </c>
      <c r="P204" s="26">
        <v>34.902965072302557</v>
      </c>
      <c r="Q204" s="26">
        <v>34.447006277967013</v>
      </c>
      <c r="R204" s="26">
        <v>33.363033585720373</v>
      </c>
      <c r="S204" s="26">
        <v>32.347748461253239</v>
      </c>
      <c r="T204" s="26">
        <v>31.897803098450769</v>
      </c>
      <c r="U204" s="26">
        <v>32.576180632801879</v>
      </c>
      <c r="V204" s="27">
        <f t="shared" si="3"/>
        <v>33.864352592528313</v>
      </c>
      <c r="W204" s="28">
        <v>294</v>
      </c>
      <c r="X204" s="29">
        <v>0.81666666666666665</v>
      </c>
    </row>
    <row r="205" spans="1:24" ht="13.9" customHeight="1" x14ac:dyDescent="0.2">
      <c r="A205" s="11">
        <v>15015020</v>
      </c>
      <c r="B205" s="22" t="s">
        <v>566</v>
      </c>
      <c r="C205" s="22" t="s">
        <v>761</v>
      </c>
      <c r="D205" s="22" t="s">
        <v>762</v>
      </c>
      <c r="E205" s="22" t="s">
        <v>31</v>
      </c>
      <c r="F205" s="22">
        <v>5</v>
      </c>
      <c r="G205" s="22">
        <v>20</v>
      </c>
      <c r="H205" s="23">
        <v>-74.211138890000001</v>
      </c>
      <c r="I205" s="24">
        <v>10.992416670000001</v>
      </c>
      <c r="J205" s="25">
        <v>33.277096774193552</v>
      </c>
      <c r="K205" s="26">
        <v>33.595802773216569</v>
      </c>
      <c r="L205" s="26">
        <v>33.808523544679282</v>
      </c>
      <c r="M205" s="26">
        <v>34.15242528735633</v>
      </c>
      <c r="N205" s="26">
        <v>33.624387096774193</v>
      </c>
      <c r="O205" s="26">
        <v>33.541793103448271</v>
      </c>
      <c r="P205" s="26">
        <v>33.482236559139793</v>
      </c>
      <c r="Q205" s="26">
        <v>33.290129032258072</v>
      </c>
      <c r="R205" s="26">
        <v>32.942068965517237</v>
      </c>
      <c r="S205" s="26">
        <v>32.668129032258058</v>
      </c>
      <c r="T205" s="26">
        <v>32.596580459770117</v>
      </c>
      <c r="U205" s="26">
        <v>32.738064516129029</v>
      </c>
      <c r="V205" s="27">
        <f t="shared" si="3"/>
        <v>33.309769762061705</v>
      </c>
      <c r="W205" s="28">
        <v>118</v>
      </c>
      <c r="X205" s="29">
        <v>0.98333333333333328</v>
      </c>
    </row>
    <row r="206" spans="1:24" ht="13.9" customHeight="1" x14ac:dyDescent="0.2">
      <c r="A206" s="11">
        <v>25025090</v>
      </c>
      <c r="B206" s="22" t="s">
        <v>585</v>
      </c>
      <c r="C206" s="22" t="s">
        <v>763</v>
      </c>
      <c r="D206" s="22" t="s">
        <v>270</v>
      </c>
      <c r="E206" s="22" t="s">
        <v>31</v>
      </c>
      <c r="F206" s="22">
        <v>5</v>
      </c>
      <c r="G206" s="22">
        <v>34</v>
      </c>
      <c r="H206" s="23">
        <v>-73.970833329999991</v>
      </c>
      <c r="I206" s="24">
        <v>9.0463333300000013</v>
      </c>
      <c r="J206" s="25">
        <v>33.940317159121697</v>
      </c>
      <c r="K206" s="26">
        <v>35.029946231366111</v>
      </c>
      <c r="L206" s="26">
        <v>35.037032063445722</v>
      </c>
      <c r="M206" s="26">
        <v>34.196395377474673</v>
      </c>
      <c r="N206" s="26">
        <v>33.365083853854713</v>
      </c>
      <c r="O206" s="26">
        <v>33.534641680830433</v>
      </c>
      <c r="P206" s="26">
        <v>34.010799283154121</v>
      </c>
      <c r="Q206" s="26">
        <v>33.543898570428063</v>
      </c>
      <c r="R206" s="26">
        <v>33.020838519905453</v>
      </c>
      <c r="S206" s="26">
        <v>32.587100110515671</v>
      </c>
      <c r="T206" s="26">
        <v>32.530429491136793</v>
      </c>
      <c r="U206" s="26">
        <v>33.281214421252358</v>
      </c>
      <c r="V206" s="27">
        <f t="shared" si="3"/>
        <v>33.673141396873817</v>
      </c>
      <c r="W206" s="28">
        <v>211</v>
      </c>
      <c r="X206" s="29">
        <v>0.87916666666666665</v>
      </c>
    </row>
    <row r="207" spans="1:24" ht="13.9" customHeight="1" x14ac:dyDescent="0.2">
      <c r="A207" s="11">
        <v>29065000</v>
      </c>
      <c r="B207" s="22" t="s">
        <v>585</v>
      </c>
      <c r="C207" s="22" t="s">
        <v>764</v>
      </c>
      <c r="D207" s="22" t="s">
        <v>765</v>
      </c>
      <c r="E207" s="22" t="s">
        <v>31</v>
      </c>
      <c r="F207" s="22">
        <v>5</v>
      </c>
      <c r="G207" s="22">
        <v>20</v>
      </c>
      <c r="H207" s="23">
        <v>-74.506666670000001</v>
      </c>
      <c r="I207" s="24">
        <v>10.51002778</v>
      </c>
      <c r="J207" s="25">
        <v>34.495079812439428</v>
      </c>
      <c r="K207" s="26">
        <v>35.26482207896639</v>
      </c>
      <c r="L207" s="26">
        <v>35.817808813633803</v>
      </c>
      <c r="M207" s="26">
        <v>35.726707710051308</v>
      </c>
      <c r="N207" s="26">
        <v>34.703010573945363</v>
      </c>
      <c r="O207" s="26">
        <v>34.452423149434651</v>
      </c>
      <c r="P207" s="26">
        <v>34.561144496781218</v>
      </c>
      <c r="Q207" s="26">
        <v>34.522682275290727</v>
      </c>
      <c r="R207" s="26">
        <v>33.88168715703199</v>
      </c>
      <c r="S207" s="26">
        <v>33.289078135023637</v>
      </c>
      <c r="T207" s="26">
        <v>33.153971376643788</v>
      </c>
      <c r="U207" s="26">
        <v>33.710781026537433</v>
      </c>
      <c r="V207" s="27">
        <f t="shared" si="3"/>
        <v>34.464933050481648</v>
      </c>
      <c r="W207" s="28">
        <v>319</v>
      </c>
      <c r="X207" s="29">
        <v>0.88611111111111107</v>
      </c>
    </row>
    <row r="208" spans="1:24" ht="13.9" customHeight="1" x14ac:dyDescent="0.2">
      <c r="A208" s="11">
        <v>25025300</v>
      </c>
      <c r="B208" s="22" t="s">
        <v>566</v>
      </c>
      <c r="C208" s="22" t="s">
        <v>766</v>
      </c>
      <c r="D208" s="22" t="s">
        <v>767</v>
      </c>
      <c r="E208" s="22" t="s">
        <v>31</v>
      </c>
      <c r="F208" s="22">
        <v>5</v>
      </c>
      <c r="G208" s="22">
        <v>50</v>
      </c>
      <c r="H208" s="23">
        <v>-74.322277779999993</v>
      </c>
      <c r="I208" s="24">
        <v>9.6836666700000009</v>
      </c>
      <c r="J208" s="25">
        <v>35.833516264699057</v>
      </c>
      <c r="K208" s="26">
        <v>36.460750737268732</v>
      </c>
      <c r="L208" s="26">
        <v>36.125200826661391</v>
      </c>
      <c r="M208" s="26">
        <v>34.975138183655439</v>
      </c>
      <c r="N208" s="26">
        <v>33.601070395050883</v>
      </c>
      <c r="O208" s="26">
        <v>34.142111979565783</v>
      </c>
      <c r="P208" s="26">
        <v>35.00817364924383</v>
      </c>
      <c r="Q208" s="26">
        <v>34.360758766755417</v>
      </c>
      <c r="R208" s="26">
        <v>33.503299296544448</v>
      </c>
      <c r="S208" s="26">
        <v>32.875617559600208</v>
      </c>
      <c r="T208" s="26">
        <v>32.976110401589331</v>
      </c>
      <c r="U208" s="26">
        <v>34.574118339078161</v>
      </c>
      <c r="V208" s="27">
        <f t="shared" si="3"/>
        <v>34.536322199976055</v>
      </c>
      <c r="W208" s="28">
        <v>306</v>
      </c>
      <c r="X208" s="29">
        <v>0.85</v>
      </c>
    </row>
    <row r="209" spans="1:24" ht="13.9" customHeight="1" x14ac:dyDescent="0.2">
      <c r="A209" s="11">
        <v>15015050</v>
      </c>
      <c r="B209" s="22" t="s">
        <v>565</v>
      </c>
      <c r="C209" s="12" t="s">
        <v>30</v>
      </c>
      <c r="D209" s="22" t="s">
        <v>32</v>
      </c>
      <c r="E209" s="22" t="s">
        <v>31</v>
      </c>
      <c r="F209" s="22">
        <v>5</v>
      </c>
      <c r="G209" s="22">
        <v>4</v>
      </c>
      <c r="H209" s="23">
        <v>-74.228888890000007</v>
      </c>
      <c r="I209" s="24">
        <v>11.12833333</v>
      </c>
      <c r="J209" s="25">
        <v>33.101694475342967</v>
      </c>
      <c r="K209" s="26">
        <v>33.730713829593142</v>
      </c>
      <c r="L209" s="26">
        <v>33.852043010752688</v>
      </c>
      <c r="M209" s="26">
        <v>33.779774871185097</v>
      </c>
      <c r="N209" s="26">
        <v>33.159614386355223</v>
      </c>
      <c r="O209" s="26">
        <v>33.327391688770987</v>
      </c>
      <c r="P209" s="26">
        <v>33.366016007569073</v>
      </c>
      <c r="Q209" s="26">
        <v>33.115285708400279</v>
      </c>
      <c r="R209" s="26">
        <v>32.888880131362889</v>
      </c>
      <c r="S209" s="26">
        <v>32.441611386675547</v>
      </c>
      <c r="T209" s="26">
        <v>32.35263113653901</v>
      </c>
      <c r="U209" s="26">
        <v>32.711115352462024</v>
      </c>
      <c r="V209" s="27">
        <f t="shared" si="3"/>
        <v>33.152230998750746</v>
      </c>
      <c r="W209" s="28">
        <v>347</v>
      </c>
      <c r="X209" s="29">
        <v>0.96388888888888891</v>
      </c>
    </row>
    <row r="210" spans="1:24" ht="13.9" customHeight="1" x14ac:dyDescent="0.2">
      <c r="A210" s="11">
        <v>15015060</v>
      </c>
      <c r="B210" s="22" t="s">
        <v>585</v>
      </c>
      <c r="C210" s="22" t="s">
        <v>768</v>
      </c>
      <c r="D210" s="22" t="s">
        <v>32</v>
      </c>
      <c r="E210" s="22" t="s">
        <v>31</v>
      </c>
      <c r="F210" s="22">
        <v>5</v>
      </c>
      <c r="G210" s="22">
        <v>2200</v>
      </c>
      <c r="H210" s="23">
        <v>-74.054694439999992</v>
      </c>
      <c r="I210" s="24">
        <v>11.11108333</v>
      </c>
      <c r="J210" s="25">
        <v>17.617571390425098</v>
      </c>
      <c r="K210" s="26">
        <v>17.92158029436354</v>
      </c>
      <c r="L210" s="26">
        <v>18.117231362130841</v>
      </c>
      <c r="M210" s="26">
        <v>18.331264883326099</v>
      </c>
      <c r="N210" s="26">
        <v>18.590776222805481</v>
      </c>
      <c r="O210" s="26">
        <v>18.969935862850889</v>
      </c>
      <c r="P210" s="26">
        <v>19.0073453992851</v>
      </c>
      <c r="Q210" s="26">
        <v>18.719796726744772</v>
      </c>
      <c r="R210" s="26">
        <v>18.299695252430471</v>
      </c>
      <c r="S210" s="26">
        <v>17.503651108941909</v>
      </c>
      <c r="T210" s="26">
        <v>17.181087730679049</v>
      </c>
      <c r="U210" s="26">
        <v>17.289005982385241</v>
      </c>
      <c r="V210" s="27">
        <f t="shared" si="3"/>
        <v>18.129078518030706</v>
      </c>
      <c r="W210" s="28">
        <v>333</v>
      </c>
      <c r="X210" s="29">
        <v>0.92500000000000004</v>
      </c>
    </row>
    <row r="211" spans="1:24" ht="13.9" customHeight="1" x14ac:dyDescent="0.2">
      <c r="A211" s="11">
        <v>29065020</v>
      </c>
      <c r="B211" s="22" t="s">
        <v>566</v>
      </c>
      <c r="C211" s="22" t="s">
        <v>769</v>
      </c>
      <c r="D211" s="22" t="s">
        <v>770</v>
      </c>
      <c r="E211" s="22" t="s">
        <v>31</v>
      </c>
      <c r="F211" s="22">
        <v>5</v>
      </c>
      <c r="G211" s="22">
        <v>20</v>
      </c>
      <c r="H211" s="23">
        <v>-74.199722220000012</v>
      </c>
      <c r="I211" s="24">
        <v>10.721111110000001</v>
      </c>
      <c r="J211" s="25">
        <v>33.626387096774202</v>
      </c>
      <c r="K211" s="26">
        <v>34.112620415982477</v>
      </c>
      <c r="L211" s="26">
        <v>34.590344086021517</v>
      </c>
      <c r="M211" s="26">
        <v>34.757954022988507</v>
      </c>
      <c r="N211" s="26">
        <v>34.104193548387101</v>
      </c>
      <c r="O211" s="26">
        <v>34.065137931034492</v>
      </c>
      <c r="P211" s="26">
        <v>34.199290322580637</v>
      </c>
      <c r="Q211" s="26">
        <v>33.985887096774192</v>
      </c>
      <c r="R211" s="26">
        <v>33.757352380952383</v>
      </c>
      <c r="S211" s="26">
        <v>33.601872989614932</v>
      </c>
      <c r="T211" s="26">
        <v>33.44988587848934</v>
      </c>
      <c r="U211" s="26">
        <v>33.554563918757466</v>
      </c>
      <c r="V211" s="27">
        <f t="shared" si="3"/>
        <v>33.983790807363107</v>
      </c>
      <c r="W211" s="28">
        <v>116</v>
      </c>
      <c r="X211" s="29">
        <v>0.96666666666666667</v>
      </c>
    </row>
    <row r="212" spans="1:24" ht="13.9" customHeight="1" x14ac:dyDescent="0.2">
      <c r="A212" s="11">
        <v>29065030</v>
      </c>
      <c r="B212" s="22" t="s">
        <v>566</v>
      </c>
      <c r="C212" s="22" t="s">
        <v>771</v>
      </c>
      <c r="D212" s="22" t="s">
        <v>770</v>
      </c>
      <c r="E212" s="22" t="s">
        <v>31</v>
      </c>
      <c r="F212" s="22">
        <v>5</v>
      </c>
      <c r="G212" s="22">
        <v>18</v>
      </c>
      <c r="H212" s="23">
        <v>-74.154722220000011</v>
      </c>
      <c r="I212" s="24">
        <v>10.76416667</v>
      </c>
      <c r="J212" s="25">
        <v>33.351325458622448</v>
      </c>
      <c r="K212" s="26">
        <v>33.822715666581189</v>
      </c>
      <c r="L212" s="26">
        <v>34.195722667811538</v>
      </c>
      <c r="M212" s="26">
        <v>34.331241815159437</v>
      </c>
      <c r="N212" s="26">
        <v>33.46047933291419</v>
      </c>
      <c r="O212" s="26">
        <v>33.154744005607903</v>
      </c>
      <c r="P212" s="26">
        <v>33.1794268130636</v>
      </c>
      <c r="Q212" s="26">
        <v>33.295425911831863</v>
      </c>
      <c r="R212" s="26">
        <v>32.981954970317027</v>
      </c>
      <c r="S212" s="26">
        <v>32.722141463679769</v>
      </c>
      <c r="T212" s="26">
        <v>32.449693344685677</v>
      </c>
      <c r="U212" s="26">
        <v>32.986858083055253</v>
      </c>
      <c r="V212" s="27">
        <f t="shared" si="3"/>
        <v>33.327644127777489</v>
      </c>
      <c r="W212" s="28">
        <v>219</v>
      </c>
      <c r="X212" s="29">
        <v>0.91249999999999998</v>
      </c>
    </row>
    <row r="213" spans="1:24" ht="13.9" customHeight="1" x14ac:dyDescent="0.2">
      <c r="A213" s="11">
        <v>35105050</v>
      </c>
      <c r="B213" s="22" t="s">
        <v>566</v>
      </c>
      <c r="C213" s="22" t="s">
        <v>187</v>
      </c>
      <c r="D213" s="22" t="s">
        <v>772</v>
      </c>
      <c r="E213" s="22" t="s">
        <v>95</v>
      </c>
      <c r="F213" s="22">
        <v>3</v>
      </c>
      <c r="G213" s="22">
        <v>206</v>
      </c>
      <c r="H213" s="23">
        <v>-72.953639999999993</v>
      </c>
      <c r="I213" s="24">
        <v>4.4686500000000002</v>
      </c>
      <c r="J213" s="25">
        <v>33.454408804774822</v>
      </c>
      <c r="K213" s="26">
        <v>34.255712436052498</v>
      </c>
      <c r="L213" s="26">
        <v>33.314948375642487</v>
      </c>
      <c r="M213" s="26">
        <v>31.53272350637868</v>
      </c>
      <c r="N213" s="26">
        <v>30.70589200502295</v>
      </c>
      <c r="O213" s="26">
        <v>29.990148051948061</v>
      </c>
      <c r="P213" s="26">
        <v>29.810195727942482</v>
      </c>
      <c r="Q213" s="26">
        <v>30.68247751700186</v>
      </c>
      <c r="R213" s="26">
        <v>31.501529678282552</v>
      </c>
      <c r="S213" s="26">
        <v>31.665918946536721</v>
      </c>
      <c r="T213" s="26">
        <v>31.70663577551883</v>
      </c>
      <c r="U213" s="26">
        <v>32.351070365231926</v>
      </c>
      <c r="V213" s="27">
        <f t="shared" si="3"/>
        <v>31.747638432527822</v>
      </c>
      <c r="W213" s="28">
        <v>287</v>
      </c>
      <c r="X213" s="29">
        <v>0.79722222222222228</v>
      </c>
    </row>
    <row r="214" spans="1:24" ht="13.9" customHeight="1" x14ac:dyDescent="0.2">
      <c r="A214" s="11">
        <v>35045020</v>
      </c>
      <c r="B214" s="22" t="s">
        <v>566</v>
      </c>
      <c r="C214" s="22" t="s">
        <v>189</v>
      </c>
      <c r="D214" s="22" t="s">
        <v>190</v>
      </c>
      <c r="E214" s="22" t="s">
        <v>95</v>
      </c>
      <c r="F214" s="22">
        <v>3</v>
      </c>
      <c r="G214" s="22">
        <v>305</v>
      </c>
      <c r="H214" s="23">
        <v>-73.357500000000002</v>
      </c>
      <c r="I214" s="24">
        <v>4.3004444399999997</v>
      </c>
      <c r="J214" s="25">
        <v>32.891140251639357</v>
      </c>
      <c r="K214" s="26">
        <v>33.531789428229388</v>
      </c>
      <c r="L214" s="26">
        <v>32.396185179299749</v>
      </c>
      <c r="M214" s="26">
        <v>30.870806943467041</v>
      </c>
      <c r="N214" s="26">
        <v>30.257144828763291</v>
      </c>
      <c r="O214" s="26">
        <v>29.314983478278499</v>
      </c>
      <c r="P214" s="26">
        <v>29.131406078560449</v>
      </c>
      <c r="Q214" s="26">
        <v>30.066096038514271</v>
      </c>
      <c r="R214" s="26">
        <v>31.10612903516844</v>
      </c>
      <c r="S214" s="26">
        <v>31.138033558745459</v>
      </c>
      <c r="T214" s="26">
        <v>31.156501456442001</v>
      </c>
      <c r="U214" s="26">
        <v>31.716905310511301</v>
      </c>
      <c r="V214" s="27">
        <f t="shared" si="3"/>
        <v>31.131426798968274</v>
      </c>
      <c r="W214" s="28">
        <v>336</v>
      </c>
      <c r="X214" s="29">
        <v>0.93333333333333335</v>
      </c>
    </row>
    <row r="215" spans="1:24" ht="13.9" customHeight="1" x14ac:dyDescent="0.2">
      <c r="A215" s="11">
        <v>32075060</v>
      </c>
      <c r="B215" s="22" t="s">
        <v>566</v>
      </c>
      <c r="C215" s="22" t="s">
        <v>773</v>
      </c>
      <c r="D215" s="22" t="s">
        <v>774</v>
      </c>
      <c r="E215" s="22" t="s">
        <v>95</v>
      </c>
      <c r="F215" s="22">
        <v>3</v>
      </c>
      <c r="G215" s="22">
        <v>280</v>
      </c>
      <c r="H215" s="23">
        <v>-73.7</v>
      </c>
      <c r="I215" s="24">
        <v>3.3666666699999999</v>
      </c>
      <c r="J215" s="25">
        <v>32.088345622119817</v>
      </c>
      <c r="K215" s="26">
        <v>32.127172048896178</v>
      </c>
      <c r="L215" s="26">
        <v>31.785782556750309</v>
      </c>
      <c r="M215" s="26">
        <v>30.684086845466162</v>
      </c>
      <c r="N215" s="26">
        <v>30.31832735961769</v>
      </c>
      <c r="O215" s="26">
        <v>29.79421416642106</v>
      </c>
      <c r="P215" s="26">
        <v>29.65024265644956</v>
      </c>
      <c r="Q215" s="26">
        <v>30.320298685782561</v>
      </c>
      <c r="R215" s="26">
        <v>31.052367816091959</v>
      </c>
      <c r="S215" s="26">
        <v>31.18752440983809</v>
      </c>
      <c r="T215" s="26">
        <v>30.887159277504121</v>
      </c>
      <c r="U215" s="26">
        <v>31.193251761216171</v>
      </c>
      <c r="V215" s="27">
        <f t="shared" si="3"/>
        <v>30.924064433846141</v>
      </c>
      <c r="W215" s="28">
        <v>113</v>
      </c>
      <c r="X215" s="29">
        <v>0.94166666666666665</v>
      </c>
    </row>
    <row r="216" spans="1:24" ht="13.9" customHeight="1" x14ac:dyDescent="0.2">
      <c r="A216" s="11">
        <v>32075040</v>
      </c>
      <c r="B216" s="22" t="s">
        <v>566</v>
      </c>
      <c r="C216" s="22" t="s">
        <v>196</v>
      </c>
      <c r="D216" s="22" t="s">
        <v>775</v>
      </c>
      <c r="E216" s="22" t="s">
        <v>95</v>
      </c>
      <c r="F216" s="22">
        <v>3</v>
      </c>
      <c r="G216" s="22">
        <v>360</v>
      </c>
      <c r="H216" s="23">
        <v>-73.71602777999999</v>
      </c>
      <c r="I216" s="24">
        <v>3.5163333300000001</v>
      </c>
      <c r="J216" s="25">
        <v>32.522676247682611</v>
      </c>
      <c r="K216" s="26">
        <v>32.94654927051635</v>
      </c>
      <c r="L216" s="26">
        <v>31.915609644998291</v>
      </c>
      <c r="M216" s="26">
        <v>30.810802415004058</v>
      </c>
      <c r="N216" s="26">
        <v>30.36410218393107</v>
      </c>
      <c r="O216" s="26">
        <v>29.645612494678591</v>
      </c>
      <c r="P216" s="26">
        <v>29.56019639105179</v>
      </c>
      <c r="Q216" s="26">
        <v>30.285774620262941</v>
      </c>
      <c r="R216" s="26">
        <v>31.130643946570672</v>
      </c>
      <c r="S216" s="26">
        <v>31.2383676783728</v>
      </c>
      <c r="T216" s="26">
        <v>31.08156134899583</v>
      </c>
      <c r="U216" s="26">
        <v>31.4518099628629</v>
      </c>
      <c r="V216" s="27">
        <f t="shared" si="3"/>
        <v>31.079475517077324</v>
      </c>
      <c r="W216" s="28">
        <v>287</v>
      </c>
      <c r="X216" s="29">
        <v>0.79722222222222228</v>
      </c>
    </row>
    <row r="217" spans="1:24" ht="13.9" customHeight="1" x14ac:dyDescent="0.2">
      <c r="A217" s="11">
        <v>32035020</v>
      </c>
      <c r="B217" s="22" t="s">
        <v>566</v>
      </c>
      <c r="C217" s="22" t="s">
        <v>776</v>
      </c>
      <c r="D217" s="22" t="s">
        <v>199</v>
      </c>
      <c r="E217" s="22" t="s">
        <v>95</v>
      </c>
      <c r="F217" s="22">
        <v>3</v>
      </c>
      <c r="G217" s="22">
        <v>270</v>
      </c>
      <c r="H217" s="23">
        <v>-73.932277779999993</v>
      </c>
      <c r="I217" s="24">
        <v>2.4383888900000001</v>
      </c>
      <c r="J217" s="25">
        <v>32.37582361746248</v>
      </c>
      <c r="K217" s="26">
        <v>32.750562311762323</v>
      </c>
      <c r="L217" s="26">
        <v>30.912741977858989</v>
      </c>
      <c r="M217" s="26">
        <v>29.918394930739758</v>
      </c>
      <c r="N217" s="26">
        <v>29.3948170902142</v>
      </c>
      <c r="O217" s="26">
        <v>28.7527105090312</v>
      </c>
      <c r="P217" s="26">
        <v>28.694631972032411</v>
      </c>
      <c r="Q217" s="26">
        <v>29.37596647656714</v>
      </c>
      <c r="R217" s="26">
        <v>30.38210542402113</v>
      </c>
      <c r="S217" s="26">
        <v>30.724393054644441</v>
      </c>
      <c r="T217" s="26">
        <v>30.7825544973545</v>
      </c>
      <c r="U217" s="26">
        <v>31.422680110809139</v>
      </c>
      <c r="V217" s="27">
        <f t="shared" si="3"/>
        <v>30.457281831041481</v>
      </c>
      <c r="W217" s="28">
        <v>116</v>
      </c>
      <c r="X217" s="29">
        <v>0.96666666666666667</v>
      </c>
    </row>
    <row r="218" spans="1:24" ht="13.9" customHeight="1" x14ac:dyDescent="0.2">
      <c r="A218" s="11">
        <v>32035010</v>
      </c>
      <c r="B218" s="22" t="s">
        <v>585</v>
      </c>
      <c r="C218" s="22" t="s">
        <v>199</v>
      </c>
      <c r="D218" s="22" t="s">
        <v>199</v>
      </c>
      <c r="E218" s="22" t="s">
        <v>95</v>
      </c>
      <c r="F218" s="22">
        <v>3</v>
      </c>
      <c r="G218" s="22">
        <v>248</v>
      </c>
      <c r="H218" s="23">
        <v>-73.793333329999996</v>
      </c>
      <c r="I218" s="24">
        <v>2.1761111099999999</v>
      </c>
      <c r="J218" s="25">
        <v>32.391133938934061</v>
      </c>
      <c r="K218" s="26">
        <v>33.041508430522221</v>
      </c>
      <c r="L218" s="26">
        <v>31.862234408602149</v>
      </c>
      <c r="M218" s="26">
        <v>30.8304968616706</v>
      </c>
      <c r="N218" s="26">
        <v>30.402132869343149</v>
      </c>
      <c r="O218" s="26">
        <v>29.582587017529089</v>
      </c>
      <c r="P218" s="26">
        <v>29.45927642223533</v>
      </c>
      <c r="Q218" s="26">
        <v>30.211657926170119</v>
      </c>
      <c r="R218" s="26">
        <v>31.174760699298879</v>
      </c>
      <c r="S218" s="26">
        <v>31.290962827597969</v>
      </c>
      <c r="T218" s="26">
        <v>31.177408808350911</v>
      </c>
      <c r="U218" s="26">
        <v>31.451111471028049</v>
      </c>
      <c r="V218" s="27">
        <f t="shared" si="3"/>
        <v>31.072939306773545</v>
      </c>
      <c r="W218" s="28">
        <v>315</v>
      </c>
      <c r="X218" s="29">
        <v>0.875</v>
      </c>
    </row>
    <row r="219" spans="1:24" ht="13.9" customHeight="1" x14ac:dyDescent="0.2">
      <c r="A219" s="11">
        <v>32065010</v>
      </c>
      <c r="B219" s="22" t="s">
        <v>566</v>
      </c>
      <c r="C219" s="22" t="s">
        <v>777</v>
      </c>
      <c r="D219" s="22" t="s">
        <v>778</v>
      </c>
      <c r="E219" s="22" t="s">
        <v>95</v>
      </c>
      <c r="F219" s="22">
        <v>3</v>
      </c>
      <c r="G219" s="22">
        <v>680</v>
      </c>
      <c r="H219" s="23">
        <v>-74.016666669999992</v>
      </c>
      <c r="I219" s="24">
        <v>3.53333333</v>
      </c>
      <c r="J219" s="25">
        <v>29.826200158906719</v>
      </c>
      <c r="K219" s="26">
        <v>29.966748058815529</v>
      </c>
      <c r="L219" s="26">
        <v>29.20656349382913</v>
      </c>
      <c r="M219" s="26">
        <v>28.329684381710251</v>
      </c>
      <c r="N219" s="26">
        <v>27.80083140361463</v>
      </c>
      <c r="O219" s="26">
        <v>27.443779296565499</v>
      </c>
      <c r="P219" s="26">
        <v>27.283326712441379</v>
      </c>
      <c r="Q219" s="26">
        <v>28.04311264560431</v>
      </c>
      <c r="R219" s="26">
        <v>28.73859283679284</v>
      </c>
      <c r="S219" s="26">
        <v>28.72737383468403</v>
      </c>
      <c r="T219" s="26">
        <v>28.41456644693525</v>
      </c>
      <c r="U219" s="26">
        <v>28.83245550611791</v>
      </c>
      <c r="V219" s="27">
        <f t="shared" si="3"/>
        <v>28.55110289800146</v>
      </c>
      <c r="W219" s="28">
        <v>288</v>
      </c>
      <c r="X219" s="29">
        <v>0.8</v>
      </c>
    </row>
    <row r="220" spans="1:24" ht="13.9" customHeight="1" x14ac:dyDescent="0.2">
      <c r="A220" s="11">
        <v>32075050</v>
      </c>
      <c r="B220" s="22" t="s">
        <v>566</v>
      </c>
      <c r="C220" s="22" t="s">
        <v>204</v>
      </c>
      <c r="D220" s="22" t="s">
        <v>204</v>
      </c>
      <c r="E220" s="22" t="s">
        <v>95</v>
      </c>
      <c r="F220" s="22">
        <v>3</v>
      </c>
      <c r="G220" s="22">
        <v>556</v>
      </c>
      <c r="H220" s="23">
        <v>-74.043000000000006</v>
      </c>
      <c r="I220" s="24">
        <v>3.38008</v>
      </c>
      <c r="J220" s="25">
        <v>30.404011869939751</v>
      </c>
      <c r="K220" s="26">
        <v>31.034675240124841</v>
      </c>
      <c r="L220" s="26">
        <v>30.114084766730819</v>
      </c>
      <c r="M220" s="26">
        <v>29.299711190847841</v>
      </c>
      <c r="N220" s="26">
        <v>28.833305258182669</v>
      </c>
      <c r="O220" s="26">
        <v>28.178358562306141</v>
      </c>
      <c r="P220" s="26">
        <v>27.942218063770781</v>
      </c>
      <c r="Q220" s="26">
        <v>28.547356917664391</v>
      </c>
      <c r="R220" s="26">
        <v>29.442684432425821</v>
      </c>
      <c r="S220" s="26">
        <v>29.506435717326511</v>
      </c>
      <c r="T220" s="26">
        <v>29.352488783198329</v>
      </c>
      <c r="U220" s="26">
        <v>29.731877402360649</v>
      </c>
      <c r="V220" s="27">
        <f t="shared" si="3"/>
        <v>29.365600683739874</v>
      </c>
      <c r="W220" s="28">
        <v>298</v>
      </c>
      <c r="X220" s="29">
        <v>0.82777777777777772</v>
      </c>
    </row>
    <row r="221" spans="1:24" ht="13.9" customHeight="1" x14ac:dyDescent="0.2">
      <c r="A221" s="11">
        <v>33035010</v>
      </c>
      <c r="B221" s="22" t="s">
        <v>656</v>
      </c>
      <c r="C221" s="22" t="s">
        <v>779</v>
      </c>
      <c r="D221" s="22" t="s">
        <v>780</v>
      </c>
      <c r="E221" s="22" t="s">
        <v>95</v>
      </c>
      <c r="F221" s="22">
        <v>3</v>
      </c>
      <c r="G221" s="22">
        <v>200</v>
      </c>
      <c r="H221" s="23">
        <v>-71.34075</v>
      </c>
      <c r="I221" s="24">
        <v>4.5744166699999997</v>
      </c>
      <c r="J221" s="25">
        <v>32.565489844683398</v>
      </c>
      <c r="K221" s="26">
        <v>33.250787515964241</v>
      </c>
      <c r="L221" s="26">
        <v>33.296783463107161</v>
      </c>
      <c r="M221" s="26">
        <v>31.941126436781609</v>
      </c>
      <c r="N221" s="26">
        <v>30.84890083632019</v>
      </c>
      <c r="O221" s="26">
        <v>30.11517446633826</v>
      </c>
      <c r="P221" s="26">
        <v>29.745215053763442</v>
      </c>
      <c r="Q221" s="26">
        <v>30.593048757879121</v>
      </c>
      <c r="R221" s="26">
        <v>31.128905894020839</v>
      </c>
      <c r="S221" s="26">
        <v>31.403201242120868</v>
      </c>
      <c r="T221" s="26">
        <v>31.140415640394089</v>
      </c>
      <c r="U221" s="26">
        <v>31.18078917050692</v>
      </c>
      <c r="V221" s="27">
        <f t="shared" si="3"/>
        <v>31.434153193490008</v>
      </c>
      <c r="W221" s="28">
        <v>101</v>
      </c>
      <c r="X221" s="29">
        <v>0.84166666666666667</v>
      </c>
    </row>
    <row r="222" spans="1:24" ht="13.9" customHeight="1" x14ac:dyDescent="0.2">
      <c r="A222" s="11">
        <v>32075080</v>
      </c>
      <c r="B222" s="22" t="s">
        <v>566</v>
      </c>
      <c r="C222" s="22" t="s">
        <v>781</v>
      </c>
      <c r="D222" s="22" t="s">
        <v>781</v>
      </c>
      <c r="E222" s="22" t="s">
        <v>95</v>
      </c>
      <c r="F222" s="22">
        <v>3</v>
      </c>
      <c r="G222" s="22">
        <v>245</v>
      </c>
      <c r="H222" s="23">
        <v>-73.373194439999992</v>
      </c>
      <c r="I222" s="24">
        <v>3.2676944400000001</v>
      </c>
      <c r="J222" s="25">
        <v>33.112234169653533</v>
      </c>
      <c r="K222" s="26">
        <v>34.199559386973178</v>
      </c>
      <c r="L222" s="26">
        <v>33.187850489147493</v>
      </c>
      <c r="M222" s="26">
        <v>31.645097204484181</v>
      </c>
      <c r="N222" s="26">
        <v>31.36382317801673</v>
      </c>
      <c r="O222" s="26">
        <v>30.485415070242659</v>
      </c>
      <c r="P222" s="26">
        <v>30.550537634408609</v>
      </c>
      <c r="Q222" s="26">
        <v>30.777992831541209</v>
      </c>
      <c r="R222" s="26">
        <v>31.714879310344831</v>
      </c>
      <c r="S222" s="26">
        <v>31.947677666543068</v>
      </c>
      <c r="T222" s="26">
        <v>31.8020634920635</v>
      </c>
      <c r="U222" s="26">
        <v>32.0946983117543</v>
      </c>
      <c r="V222" s="27">
        <f t="shared" si="3"/>
        <v>31.906819062097778</v>
      </c>
      <c r="W222" s="28">
        <v>111</v>
      </c>
      <c r="X222" s="29">
        <v>0.92500000000000004</v>
      </c>
    </row>
    <row r="223" spans="1:24" ht="13.9" customHeight="1" x14ac:dyDescent="0.2">
      <c r="A223" s="11">
        <v>35015050</v>
      </c>
      <c r="B223" s="22" t="s">
        <v>566</v>
      </c>
      <c r="C223" s="22" t="s">
        <v>782</v>
      </c>
      <c r="D223" s="22" t="s">
        <v>783</v>
      </c>
      <c r="E223" s="22" t="s">
        <v>95</v>
      </c>
      <c r="F223" s="22">
        <v>3</v>
      </c>
      <c r="G223" s="22">
        <v>250</v>
      </c>
      <c r="H223" s="23">
        <v>-73.349277779999994</v>
      </c>
      <c r="I223" s="24">
        <v>3.6307777799999998</v>
      </c>
      <c r="J223" s="25">
        <v>33.193166433014937</v>
      </c>
      <c r="K223" s="26">
        <v>33.700518554721143</v>
      </c>
      <c r="L223" s="26">
        <v>32.360532113871379</v>
      </c>
      <c r="M223" s="26">
        <v>30.828420386198172</v>
      </c>
      <c r="N223" s="26">
        <v>30.207471635150171</v>
      </c>
      <c r="O223" s="26">
        <v>29.413915371984341</v>
      </c>
      <c r="P223" s="26">
        <v>29.460102346522589</v>
      </c>
      <c r="Q223" s="26">
        <v>30.353632997569321</v>
      </c>
      <c r="R223" s="26">
        <v>30.987034072249589</v>
      </c>
      <c r="S223" s="26">
        <v>31.31174479580487</v>
      </c>
      <c r="T223" s="26">
        <v>31.314531006101891</v>
      </c>
      <c r="U223" s="26">
        <v>31.952965091528309</v>
      </c>
      <c r="V223" s="27">
        <f t="shared" si="3"/>
        <v>31.257002900393058</v>
      </c>
      <c r="W223" s="28">
        <v>110</v>
      </c>
      <c r="X223" s="29">
        <v>0.91666666666666663</v>
      </c>
    </row>
    <row r="224" spans="1:24" ht="13.9" customHeight="1" x14ac:dyDescent="0.2">
      <c r="A224" s="11">
        <v>35035020</v>
      </c>
      <c r="B224" s="22" t="s">
        <v>565</v>
      </c>
      <c r="C224" s="22" t="s">
        <v>94</v>
      </c>
      <c r="D224" s="22" t="s">
        <v>96</v>
      </c>
      <c r="E224" s="22" t="s">
        <v>95</v>
      </c>
      <c r="F224" s="22">
        <v>3</v>
      </c>
      <c r="G224" s="22">
        <v>422</v>
      </c>
      <c r="H224" s="23">
        <v>-73.617577780000005</v>
      </c>
      <c r="I224" s="24">
        <v>4.1619194400000001</v>
      </c>
      <c r="J224" s="25">
        <v>31.92943010752689</v>
      </c>
      <c r="K224" s="26">
        <v>32.539975369458134</v>
      </c>
      <c r="L224" s="26">
        <v>31.581523297491039</v>
      </c>
      <c r="M224" s="26">
        <v>30.487724137931039</v>
      </c>
      <c r="N224" s="26">
        <v>29.896989247311829</v>
      </c>
      <c r="O224" s="26">
        <v>29.06377777777778</v>
      </c>
      <c r="P224" s="26">
        <v>28.947548387096781</v>
      </c>
      <c r="Q224" s="26">
        <v>29.807563959955498</v>
      </c>
      <c r="R224" s="26">
        <v>30.79898193760263</v>
      </c>
      <c r="S224" s="26">
        <v>30.878376344086021</v>
      </c>
      <c r="T224" s="26">
        <v>30.70044444444444</v>
      </c>
      <c r="U224" s="26">
        <v>31.034992831541221</v>
      </c>
      <c r="V224" s="27">
        <f t="shared" si="3"/>
        <v>30.638943986851938</v>
      </c>
      <c r="W224" s="28">
        <v>358</v>
      </c>
      <c r="X224" s="29">
        <v>0.99444444444444446</v>
      </c>
    </row>
    <row r="225" spans="1:24" ht="13.9" customHeight="1" x14ac:dyDescent="0.2">
      <c r="A225" s="11">
        <v>35025110</v>
      </c>
      <c r="B225" s="22" t="s">
        <v>569</v>
      </c>
      <c r="C225" s="22" t="s">
        <v>784</v>
      </c>
      <c r="D225" s="22" t="s">
        <v>96</v>
      </c>
      <c r="E225" s="22" t="s">
        <v>95</v>
      </c>
      <c r="F225" s="22">
        <v>3</v>
      </c>
      <c r="G225" s="22">
        <v>336</v>
      </c>
      <c r="H225" s="23">
        <v>-73.467916669999994</v>
      </c>
      <c r="I225" s="24">
        <v>4.0573611100000004</v>
      </c>
      <c r="J225" s="25">
        <v>32.773730748009257</v>
      </c>
      <c r="K225" s="26">
        <v>33.48336662277142</v>
      </c>
      <c r="L225" s="26">
        <v>32.474952714280377</v>
      </c>
      <c r="M225" s="26">
        <v>30.921275768286609</v>
      </c>
      <c r="N225" s="26">
        <v>30.202008824773479</v>
      </c>
      <c r="O225" s="26">
        <v>29.46303687296485</v>
      </c>
      <c r="P225" s="26">
        <v>29.391449466603099</v>
      </c>
      <c r="Q225" s="26">
        <v>30.126684246732939</v>
      </c>
      <c r="R225" s="26">
        <v>31.130077169796991</v>
      </c>
      <c r="S225" s="26">
        <v>31.225896776248529</v>
      </c>
      <c r="T225" s="26">
        <v>31.232662270818189</v>
      </c>
      <c r="U225" s="26">
        <v>31.545750408700581</v>
      </c>
      <c r="V225" s="27">
        <f t="shared" si="3"/>
        <v>31.164240990832194</v>
      </c>
      <c r="W225" s="28">
        <v>302</v>
      </c>
      <c r="X225" s="29">
        <v>0.83888888888888891</v>
      </c>
    </row>
    <row r="226" spans="1:24" ht="13.9" customHeight="1" x14ac:dyDescent="0.2">
      <c r="A226" s="11">
        <v>35035070</v>
      </c>
      <c r="B226" s="22" t="s">
        <v>585</v>
      </c>
      <c r="C226" s="22" t="s">
        <v>218</v>
      </c>
      <c r="D226" s="22" t="s">
        <v>96</v>
      </c>
      <c r="E226" s="22" t="s">
        <v>95</v>
      </c>
      <c r="F226" s="22">
        <v>3</v>
      </c>
      <c r="G226" s="22">
        <v>340</v>
      </c>
      <c r="H226" s="23">
        <v>-73.581999999999994</v>
      </c>
      <c r="I226" s="24">
        <v>4.0767222199999997</v>
      </c>
      <c r="J226" s="25">
        <v>32.000500993407037</v>
      </c>
      <c r="K226" s="26">
        <v>32.640072248387781</v>
      </c>
      <c r="L226" s="26">
        <v>31.653819738652349</v>
      </c>
      <c r="M226" s="26">
        <v>30.49857887036335</v>
      </c>
      <c r="N226" s="26">
        <v>30.001454857154471</v>
      </c>
      <c r="O226" s="26">
        <v>29.257027650222561</v>
      </c>
      <c r="P226" s="26">
        <v>29.066505676568848</v>
      </c>
      <c r="Q226" s="26">
        <v>29.875720301398591</v>
      </c>
      <c r="R226" s="26">
        <v>30.835706904382899</v>
      </c>
      <c r="S226" s="26">
        <v>30.973263029570418</v>
      </c>
      <c r="T226" s="26">
        <v>30.716413281454511</v>
      </c>
      <c r="U226" s="26">
        <v>30.992678042804432</v>
      </c>
      <c r="V226" s="27">
        <f t="shared" si="3"/>
        <v>30.7093117995306</v>
      </c>
      <c r="W226" s="28">
        <v>288</v>
      </c>
      <c r="X226" s="29">
        <v>0.8</v>
      </c>
    </row>
    <row r="227" spans="1:24" ht="13.9" customHeight="1" x14ac:dyDescent="0.2">
      <c r="A227" s="11">
        <v>52055230</v>
      </c>
      <c r="B227" s="22" t="s">
        <v>565</v>
      </c>
      <c r="C227" s="22" t="s">
        <v>84</v>
      </c>
      <c r="D227" s="22" t="s">
        <v>85</v>
      </c>
      <c r="E227" s="22" t="s">
        <v>82</v>
      </c>
      <c r="F227" s="22">
        <v>7</v>
      </c>
      <c r="G227" s="22">
        <v>2961</v>
      </c>
      <c r="H227" s="23">
        <v>-77.677750000000003</v>
      </c>
      <c r="I227" s="24">
        <v>0.85708333000000014</v>
      </c>
      <c r="J227" s="25">
        <v>16.509784946236561</v>
      </c>
      <c r="K227" s="26">
        <v>16.57572660098522</v>
      </c>
      <c r="L227" s="26">
        <v>16.524262046993229</v>
      </c>
      <c r="M227" s="26">
        <v>16.59513409961686</v>
      </c>
      <c r="N227" s="26">
        <v>16.258223952539861</v>
      </c>
      <c r="O227" s="26">
        <v>15.328739595719391</v>
      </c>
      <c r="P227" s="26">
        <v>14.744612532443449</v>
      </c>
      <c r="Q227" s="26">
        <v>14.98521690767519</v>
      </c>
      <c r="R227" s="26">
        <v>15.930309706257979</v>
      </c>
      <c r="S227" s="26">
        <v>16.895577461547319</v>
      </c>
      <c r="T227" s="26">
        <v>17.16928656361474</v>
      </c>
      <c r="U227" s="26">
        <v>16.630022246941049</v>
      </c>
      <c r="V227" s="27">
        <f t="shared" si="3"/>
        <v>16.178908055047575</v>
      </c>
      <c r="W227" s="28">
        <v>351</v>
      </c>
      <c r="X227" s="29">
        <v>0.97499999999999998</v>
      </c>
    </row>
    <row r="228" spans="1:24" ht="13.9" customHeight="1" x14ac:dyDescent="0.2">
      <c r="A228" s="11">
        <v>51025080</v>
      </c>
      <c r="B228" s="22" t="s">
        <v>585</v>
      </c>
      <c r="C228" s="22" t="s">
        <v>785</v>
      </c>
      <c r="D228" s="22" t="s">
        <v>330</v>
      </c>
      <c r="E228" s="22" t="s">
        <v>82</v>
      </c>
      <c r="F228" s="22">
        <v>7</v>
      </c>
      <c r="G228" s="22">
        <v>1010</v>
      </c>
      <c r="H228" s="23">
        <v>-78.092500000000001</v>
      </c>
      <c r="I228" s="24">
        <v>1.2483333299999999</v>
      </c>
      <c r="J228" s="25">
        <v>23.386674876847291</v>
      </c>
      <c r="K228" s="26">
        <v>23.80918445539135</v>
      </c>
      <c r="L228" s="26">
        <v>24.233706368899909</v>
      </c>
      <c r="M228" s="26">
        <v>24.161848904607531</v>
      </c>
      <c r="N228" s="26">
        <v>23.898832941951959</v>
      </c>
      <c r="O228" s="26">
        <v>23.550724137931031</v>
      </c>
      <c r="P228" s="26">
        <v>23.544653156878962</v>
      </c>
      <c r="Q228" s="26">
        <v>23.780831029185869</v>
      </c>
      <c r="R228" s="26">
        <v>23.439075676447491</v>
      </c>
      <c r="S228" s="26">
        <v>23.431325404295372</v>
      </c>
      <c r="T228" s="26">
        <v>23.227544973544969</v>
      </c>
      <c r="U228" s="26">
        <v>23.18878136200717</v>
      </c>
      <c r="V228" s="27">
        <f t="shared" si="3"/>
        <v>23.637765273999069</v>
      </c>
      <c r="W228" s="28">
        <v>119</v>
      </c>
      <c r="X228" s="29">
        <v>0.9916666666666667</v>
      </c>
    </row>
    <row r="229" spans="1:24" ht="13.9" customHeight="1" x14ac:dyDescent="0.2">
      <c r="A229" s="11">
        <v>52065020</v>
      </c>
      <c r="B229" s="22" t="s">
        <v>567</v>
      </c>
      <c r="C229" s="22" t="s">
        <v>330</v>
      </c>
      <c r="D229" s="22" t="s">
        <v>330</v>
      </c>
      <c r="E229" s="22" t="s">
        <v>82</v>
      </c>
      <c r="F229" s="22">
        <v>7</v>
      </c>
      <c r="G229" s="22">
        <v>32</v>
      </c>
      <c r="H229" s="23">
        <v>-78.14</v>
      </c>
      <c r="I229" s="24">
        <v>1.67</v>
      </c>
      <c r="J229" s="25">
        <v>30.333391688770998</v>
      </c>
      <c r="K229" s="26">
        <v>30.73235863753105</v>
      </c>
      <c r="L229" s="26">
        <v>31.39175151878155</v>
      </c>
      <c r="M229" s="26">
        <v>31.384885969713551</v>
      </c>
      <c r="N229" s="26">
        <v>30.48378745931694</v>
      </c>
      <c r="O229" s="26">
        <v>30.160466570466571</v>
      </c>
      <c r="P229" s="26">
        <v>30.035285884963301</v>
      </c>
      <c r="Q229" s="26">
        <v>29.913364055299539</v>
      </c>
      <c r="R229" s="26">
        <v>29.924349290556179</v>
      </c>
      <c r="S229" s="26">
        <v>29.789914567038039</v>
      </c>
      <c r="T229" s="26">
        <v>29.56763692756796</v>
      </c>
      <c r="U229" s="26">
        <v>29.78919688542825</v>
      </c>
      <c r="V229" s="27">
        <f t="shared" si="3"/>
        <v>30.292199121286156</v>
      </c>
      <c r="W229" s="28">
        <v>113</v>
      </c>
      <c r="X229" s="29">
        <v>0.94166666666666665</v>
      </c>
    </row>
    <row r="230" spans="1:24" ht="13.9" customHeight="1" x14ac:dyDescent="0.2">
      <c r="A230" s="11">
        <v>52045020</v>
      </c>
      <c r="B230" s="22" t="s">
        <v>565</v>
      </c>
      <c r="C230" s="22" t="s">
        <v>81</v>
      </c>
      <c r="D230" s="22" t="s">
        <v>83</v>
      </c>
      <c r="E230" s="22" t="s">
        <v>82</v>
      </c>
      <c r="F230" s="22">
        <v>7</v>
      </c>
      <c r="G230" s="22">
        <v>1796</v>
      </c>
      <c r="H230" s="23">
        <v>-77.290861110000009</v>
      </c>
      <c r="I230" s="24">
        <v>1.39408333</v>
      </c>
      <c r="J230" s="25">
        <v>23.35015890083632</v>
      </c>
      <c r="K230" s="26">
        <v>23.641956854085269</v>
      </c>
      <c r="L230" s="26">
        <v>23.75425210642732</v>
      </c>
      <c r="M230" s="26">
        <v>23.93806154804372</v>
      </c>
      <c r="N230" s="26">
        <v>24.012096326697609</v>
      </c>
      <c r="O230" s="26">
        <v>24.633352490421451</v>
      </c>
      <c r="P230" s="26">
        <v>25.387424837120619</v>
      </c>
      <c r="Q230" s="26">
        <v>26.14732965766952</v>
      </c>
      <c r="R230" s="26">
        <v>25.982387369533619</v>
      </c>
      <c r="S230" s="26">
        <v>24.31999307872945</v>
      </c>
      <c r="T230" s="26">
        <v>22.900172413793101</v>
      </c>
      <c r="U230" s="26">
        <v>22.895487667072761</v>
      </c>
      <c r="V230" s="27">
        <f t="shared" si="3"/>
        <v>24.246889437535899</v>
      </c>
      <c r="W230" s="28">
        <v>353</v>
      </c>
      <c r="X230" s="29">
        <v>0.98055555555555551</v>
      </c>
    </row>
    <row r="231" spans="1:24" ht="13.9" customHeight="1" x14ac:dyDescent="0.2">
      <c r="A231" s="11">
        <v>52055030</v>
      </c>
      <c r="B231" s="22" t="s">
        <v>566</v>
      </c>
      <c r="C231" s="22" t="s">
        <v>332</v>
      </c>
      <c r="D231" s="22" t="s">
        <v>333</v>
      </c>
      <c r="E231" s="22" t="s">
        <v>82</v>
      </c>
      <c r="F231" s="22">
        <v>7</v>
      </c>
      <c r="G231" s="22">
        <v>1493</v>
      </c>
      <c r="H231" s="23">
        <v>-77.465111110000009</v>
      </c>
      <c r="I231" s="24">
        <v>1.18436111</v>
      </c>
      <c r="J231" s="25">
        <v>25.106603114876918</v>
      </c>
      <c r="K231" s="26">
        <v>25.286593295357029</v>
      </c>
      <c r="L231" s="26">
        <v>25.58600960774487</v>
      </c>
      <c r="M231" s="26">
        <v>25.490095949176411</v>
      </c>
      <c r="N231" s="26">
        <v>25.344395344905731</v>
      </c>
      <c r="O231" s="26">
        <v>25.68510369154048</v>
      </c>
      <c r="P231" s="26">
        <v>26.4662638839655</v>
      </c>
      <c r="Q231" s="26">
        <v>27.21987400588711</v>
      </c>
      <c r="R231" s="26">
        <v>27.494048531289909</v>
      </c>
      <c r="S231" s="26">
        <v>26.405044779099288</v>
      </c>
      <c r="T231" s="26">
        <v>24.89203978779841</v>
      </c>
      <c r="U231" s="26">
        <v>24.644911721757602</v>
      </c>
      <c r="V231" s="27">
        <f t="shared" si="3"/>
        <v>25.80174864278327</v>
      </c>
      <c r="W231" s="28">
        <v>325</v>
      </c>
      <c r="X231" s="29">
        <v>0.90277777777777779</v>
      </c>
    </row>
    <row r="232" spans="1:24" ht="13.9" customHeight="1" x14ac:dyDescent="0.2">
      <c r="A232" s="11">
        <v>52055210</v>
      </c>
      <c r="B232" s="22" t="s">
        <v>585</v>
      </c>
      <c r="C232" s="22" t="s">
        <v>786</v>
      </c>
      <c r="D232" s="22" t="s">
        <v>335</v>
      </c>
      <c r="E232" s="22" t="s">
        <v>82</v>
      </c>
      <c r="F232" s="22">
        <v>7</v>
      </c>
      <c r="G232" s="22">
        <v>2820</v>
      </c>
      <c r="H232" s="23">
        <v>-77.278805560000009</v>
      </c>
      <c r="I232" s="24">
        <v>1.1599999999999999</v>
      </c>
      <c r="J232" s="25">
        <v>17.385845177769539</v>
      </c>
      <c r="K232" s="26">
        <v>17.626737372461509</v>
      </c>
      <c r="L232" s="26">
        <v>17.655694145758659</v>
      </c>
      <c r="M232" s="26">
        <v>17.769006596733291</v>
      </c>
      <c r="N232" s="26">
        <v>17.682225540792171</v>
      </c>
      <c r="O232" s="26">
        <v>16.87570238877931</v>
      </c>
      <c r="P232" s="26">
        <v>16.329537773261251</v>
      </c>
      <c r="Q232" s="26">
        <v>16.438135408145051</v>
      </c>
      <c r="R232" s="26">
        <v>17.33622330219147</v>
      </c>
      <c r="S232" s="26">
        <v>17.920674115362662</v>
      </c>
      <c r="T232" s="26">
        <v>17.69597183276494</v>
      </c>
      <c r="U232" s="26">
        <v>17.3943197626993</v>
      </c>
      <c r="V232" s="27">
        <f t="shared" si="3"/>
        <v>17.34250611805993</v>
      </c>
      <c r="W232" s="28">
        <v>310</v>
      </c>
      <c r="X232" s="29">
        <v>0.86111111111111116</v>
      </c>
    </row>
    <row r="233" spans="1:24" ht="13.9" customHeight="1" x14ac:dyDescent="0.2">
      <c r="A233" s="11">
        <v>47015100</v>
      </c>
      <c r="B233" s="22" t="s">
        <v>585</v>
      </c>
      <c r="C233" s="22" t="s">
        <v>787</v>
      </c>
      <c r="D233" s="22" t="s">
        <v>335</v>
      </c>
      <c r="E233" s="22" t="s">
        <v>82</v>
      </c>
      <c r="F233" s="22">
        <v>7</v>
      </c>
      <c r="G233" s="22">
        <v>2830</v>
      </c>
      <c r="H233" s="23">
        <v>-77.161472220000007</v>
      </c>
      <c r="I233" s="24">
        <v>1.1599444400000001</v>
      </c>
      <c r="J233" s="25">
        <v>16.606500083561428</v>
      </c>
      <c r="K233" s="26">
        <v>16.650895739135809</v>
      </c>
      <c r="L233" s="26">
        <v>16.32623210624714</v>
      </c>
      <c r="M233" s="26">
        <v>16.30618456174367</v>
      </c>
      <c r="N233" s="26">
        <v>15.88354210838952</v>
      </c>
      <c r="O233" s="26">
        <v>14.89144546811213</v>
      </c>
      <c r="P233" s="26">
        <v>14.233020730924361</v>
      </c>
      <c r="Q233" s="26">
        <v>14.28566120241295</v>
      </c>
      <c r="R233" s="26">
        <v>15.254814574724669</v>
      </c>
      <c r="S233" s="26">
        <v>16.482139196613019</v>
      </c>
      <c r="T233" s="26">
        <v>17.12420546954414</v>
      </c>
      <c r="U233" s="26">
        <v>16.823812794903631</v>
      </c>
      <c r="V233" s="27">
        <f t="shared" si="3"/>
        <v>15.905704503026039</v>
      </c>
      <c r="W233" s="28">
        <v>331</v>
      </c>
      <c r="X233" s="29">
        <v>0.9194444444444444</v>
      </c>
    </row>
    <row r="234" spans="1:24" ht="13.9" customHeight="1" x14ac:dyDescent="0.2">
      <c r="A234" s="11">
        <v>52045010</v>
      </c>
      <c r="B234" s="22" t="s">
        <v>569</v>
      </c>
      <c r="C234" s="22" t="s">
        <v>353</v>
      </c>
      <c r="D234" s="22" t="s">
        <v>335</v>
      </c>
      <c r="E234" s="22" t="s">
        <v>82</v>
      </c>
      <c r="F234" s="22">
        <v>7</v>
      </c>
      <c r="G234" s="22">
        <v>2710</v>
      </c>
      <c r="H234" s="23">
        <v>-77.303083329999993</v>
      </c>
      <c r="I234" s="24">
        <v>1.1982222199999999</v>
      </c>
      <c r="J234" s="25">
        <v>17.142351789488881</v>
      </c>
      <c r="K234" s="26">
        <v>17.47899722394942</v>
      </c>
      <c r="L234" s="26">
        <v>17.449281889459769</v>
      </c>
      <c r="M234" s="26">
        <v>17.629377376391169</v>
      </c>
      <c r="N234" s="26">
        <v>17.505822920687429</v>
      </c>
      <c r="O234" s="26">
        <v>16.93167534728363</v>
      </c>
      <c r="P234" s="26">
        <v>16.556385496150121</v>
      </c>
      <c r="Q234" s="26">
        <v>16.77337009846331</v>
      </c>
      <c r="R234" s="26">
        <v>17.642557374659329</v>
      </c>
      <c r="S234" s="26">
        <v>18.033624191488482</v>
      </c>
      <c r="T234" s="26">
        <v>17.650786127763581</v>
      </c>
      <c r="U234" s="26">
        <v>17.35814822230461</v>
      </c>
      <c r="V234" s="27">
        <f t="shared" si="3"/>
        <v>17.346031504840813</v>
      </c>
      <c r="W234" s="28">
        <v>304</v>
      </c>
      <c r="X234" s="29">
        <v>0.84444444444444444</v>
      </c>
    </row>
    <row r="235" spans="1:24" ht="13.9" customHeight="1" x14ac:dyDescent="0.2">
      <c r="A235" s="11">
        <v>47015080</v>
      </c>
      <c r="B235" s="22" t="s">
        <v>566</v>
      </c>
      <c r="C235" s="22" t="s">
        <v>351</v>
      </c>
      <c r="D235" s="22" t="s">
        <v>352</v>
      </c>
      <c r="E235" s="22" t="s">
        <v>82</v>
      </c>
      <c r="F235" s="22">
        <v>7</v>
      </c>
      <c r="G235" s="22">
        <v>1776</v>
      </c>
      <c r="H235" s="23">
        <v>-77.303611110000006</v>
      </c>
      <c r="I235" s="24">
        <v>0.80491667000000011</v>
      </c>
      <c r="J235" s="25">
        <v>21.242770097286229</v>
      </c>
      <c r="K235" s="26">
        <v>21.215464196744389</v>
      </c>
      <c r="L235" s="26">
        <v>21.612894035474682</v>
      </c>
      <c r="M235" s="26">
        <v>21.595785440613032</v>
      </c>
      <c r="N235" s="26">
        <v>21.222297202653159</v>
      </c>
      <c r="O235" s="26">
        <v>20.001114942528741</v>
      </c>
      <c r="P235" s="26">
        <v>19.45048195084485</v>
      </c>
      <c r="Q235" s="26">
        <v>20.262072871974151</v>
      </c>
      <c r="R235" s="26">
        <v>21.399669768290462</v>
      </c>
      <c r="S235" s="26">
        <v>21.951417315535782</v>
      </c>
      <c r="T235" s="26">
        <v>22.322002675910721</v>
      </c>
      <c r="U235" s="26">
        <v>21.64202922525503</v>
      </c>
      <c r="V235" s="27">
        <f t="shared" si="3"/>
        <v>21.15983331025927</v>
      </c>
      <c r="W235" s="28">
        <v>105</v>
      </c>
      <c r="X235" s="29">
        <v>0.875</v>
      </c>
    </row>
    <row r="236" spans="1:24" ht="13.9" customHeight="1" x14ac:dyDescent="0.2">
      <c r="A236" s="11">
        <v>52045090</v>
      </c>
      <c r="B236" s="22" t="s">
        <v>566</v>
      </c>
      <c r="C236" s="22" t="s">
        <v>788</v>
      </c>
      <c r="D236" s="22" t="s">
        <v>337</v>
      </c>
      <c r="E236" s="22" t="s">
        <v>82</v>
      </c>
      <c r="F236" s="22">
        <v>7</v>
      </c>
      <c r="G236" s="22">
        <v>3141</v>
      </c>
      <c r="H236" s="23">
        <v>-77.629583329999988</v>
      </c>
      <c r="I236" s="24">
        <v>0.93263889000000011</v>
      </c>
      <c r="J236" s="25">
        <v>15.200258064516129</v>
      </c>
      <c r="K236" s="26">
        <v>15.157592896673361</v>
      </c>
      <c r="L236" s="26">
        <v>15.16604301075269</v>
      </c>
      <c r="M236" s="26">
        <v>15.04182489002412</v>
      </c>
      <c r="N236" s="26">
        <v>14.791168458781369</v>
      </c>
      <c r="O236" s="26">
        <v>13.77894745484401</v>
      </c>
      <c r="P236" s="26">
        <v>12.99240860215054</v>
      </c>
      <c r="Q236" s="26">
        <v>13.11626251390434</v>
      </c>
      <c r="R236" s="26">
        <v>13.83966666666667</v>
      </c>
      <c r="S236" s="26">
        <v>15.000064516129029</v>
      </c>
      <c r="T236" s="26">
        <v>15.816321839080461</v>
      </c>
      <c r="U236" s="26">
        <v>14.885663082437279</v>
      </c>
      <c r="V236" s="27">
        <f t="shared" si="3"/>
        <v>14.565518499663336</v>
      </c>
      <c r="W236" s="28">
        <v>116</v>
      </c>
      <c r="X236" s="29">
        <v>0.96666666666666667</v>
      </c>
    </row>
    <row r="237" spans="1:24" ht="13.9" customHeight="1" x14ac:dyDescent="0.2">
      <c r="A237" s="11">
        <v>52055060</v>
      </c>
      <c r="B237" s="22" t="s">
        <v>566</v>
      </c>
      <c r="C237" s="22" t="s">
        <v>365</v>
      </c>
      <c r="D237" s="22" t="s">
        <v>366</v>
      </c>
      <c r="E237" s="22" t="s">
        <v>82</v>
      </c>
      <c r="F237" s="22">
        <v>7</v>
      </c>
      <c r="G237" s="22">
        <v>1500</v>
      </c>
      <c r="H237" s="23">
        <v>-77.583055560000005</v>
      </c>
      <c r="I237" s="24">
        <v>1.37355556</v>
      </c>
      <c r="J237" s="25">
        <v>25.542163469744121</v>
      </c>
      <c r="K237" s="26">
        <v>25.685283339491949</v>
      </c>
      <c r="L237" s="26">
        <v>25.625283846859269</v>
      </c>
      <c r="M237" s="26">
        <v>25.68627202413532</v>
      </c>
      <c r="N237" s="26">
        <v>25.63391235215299</v>
      </c>
      <c r="O237" s="26">
        <v>25.802607282032561</v>
      </c>
      <c r="P237" s="26">
        <v>26.548927953153569</v>
      </c>
      <c r="Q237" s="26">
        <v>27.239077646938501</v>
      </c>
      <c r="R237" s="26">
        <v>27.352242768241581</v>
      </c>
      <c r="S237" s="26">
        <v>26.266167047635339</v>
      </c>
      <c r="T237" s="26">
        <v>25.390449018687931</v>
      </c>
      <c r="U237" s="26">
        <v>25.357208175652751</v>
      </c>
      <c r="V237" s="27">
        <f t="shared" si="3"/>
        <v>26.010799577060492</v>
      </c>
      <c r="W237" s="28">
        <v>334</v>
      </c>
      <c r="X237" s="29">
        <v>0.92777777777777781</v>
      </c>
    </row>
    <row r="238" spans="1:24" ht="13.9" customHeight="1" x14ac:dyDescent="0.2">
      <c r="A238" s="11">
        <v>52045030</v>
      </c>
      <c r="B238" s="22" t="s">
        <v>566</v>
      </c>
      <c r="C238" s="22" t="s">
        <v>361</v>
      </c>
      <c r="D238" s="22" t="s">
        <v>789</v>
      </c>
      <c r="E238" s="22" t="s">
        <v>82</v>
      </c>
      <c r="F238" s="22">
        <v>7</v>
      </c>
      <c r="G238" s="22">
        <v>2190</v>
      </c>
      <c r="H238" s="23">
        <v>-77.032611110000005</v>
      </c>
      <c r="I238" s="24">
        <v>1.5387222199999999</v>
      </c>
      <c r="J238" s="25">
        <v>21.874023375160942</v>
      </c>
      <c r="K238" s="26">
        <v>21.88809172468655</v>
      </c>
      <c r="L238" s="26">
        <v>21.943270453488239</v>
      </c>
      <c r="M238" s="26">
        <v>22.3968666886704</v>
      </c>
      <c r="N238" s="26">
        <v>22.02034301380241</v>
      </c>
      <c r="O238" s="26">
        <v>21.98270930908172</v>
      </c>
      <c r="P238" s="26">
        <v>21.704538720271199</v>
      </c>
      <c r="Q238" s="26">
        <v>22.045425414753339</v>
      </c>
      <c r="R238" s="26">
        <v>22.8164890530925</v>
      </c>
      <c r="S238" s="26">
        <v>22.510462148622612</v>
      </c>
      <c r="T238" s="26">
        <v>21.548249331022319</v>
      </c>
      <c r="U238" s="26">
        <v>21.57122013986843</v>
      </c>
      <c r="V238" s="27">
        <f t="shared" si="3"/>
        <v>22.02514078104339</v>
      </c>
      <c r="W238" s="28">
        <v>308</v>
      </c>
      <c r="X238" s="29">
        <v>0.85555555555555551</v>
      </c>
    </row>
    <row r="239" spans="1:24" ht="13.9" customHeight="1" x14ac:dyDescent="0.2">
      <c r="A239" s="11">
        <v>52055100</v>
      </c>
      <c r="B239" s="22" t="s">
        <v>566</v>
      </c>
      <c r="C239" s="22" t="s">
        <v>258</v>
      </c>
      <c r="D239" s="22" t="s">
        <v>790</v>
      </c>
      <c r="E239" s="22" t="s">
        <v>82</v>
      </c>
      <c r="F239" s="22">
        <v>7</v>
      </c>
      <c r="G239" s="22">
        <v>3000</v>
      </c>
      <c r="H239" s="23">
        <v>-77.638277779999996</v>
      </c>
      <c r="I239" s="24">
        <v>1.0305</v>
      </c>
      <c r="J239" s="25">
        <v>16.18521564457048</v>
      </c>
      <c r="K239" s="26">
        <v>16.239906039043969</v>
      </c>
      <c r="L239" s="26">
        <v>16.36437440777819</v>
      </c>
      <c r="M239" s="26">
        <v>16.668643678160919</v>
      </c>
      <c r="N239" s="26">
        <v>16.373483870967739</v>
      </c>
      <c r="O239" s="26">
        <v>16.175344827586208</v>
      </c>
      <c r="P239" s="26">
        <v>15.323781362007169</v>
      </c>
      <c r="Q239" s="26">
        <v>15.363720430107531</v>
      </c>
      <c r="R239" s="26">
        <v>16.238757890895819</v>
      </c>
      <c r="S239" s="26">
        <v>16.438159065628479</v>
      </c>
      <c r="T239" s="26">
        <v>16.517918263090671</v>
      </c>
      <c r="U239" s="26">
        <v>16.39961426864652</v>
      </c>
      <c r="V239" s="27">
        <f t="shared" si="3"/>
        <v>16.190743312373638</v>
      </c>
      <c r="W239" s="28">
        <v>115</v>
      </c>
      <c r="X239" s="29">
        <v>0.95833333333333337</v>
      </c>
    </row>
    <row r="240" spans="1:24" ht="13.9" customHeight="1" x14ac:dyDescent="0.2">
      <c r="A240" s="11">
        <v>52045040</v>
      </c>
      <c r="B240" s="22" t="s">
        <v>566</v>
      </c>
      <c r="C240" s="22" t="s">
        <v>364</v>
      </c>
      <c r="D240" s="22" t="s">
        <v>364</v>
      </c>
      <c r="E240" s="22" t="s">
        <v>82</v>
      </c>
      <c r="F240" s="22">
        <v>7</v>
      </c>
      <c r="G240" s="22">
        <v>1875</v>
      </c>
      <c r="H240" s="23">
        <v>-77.267499999999998</v>
      </c>
      <c r="I240" s="24">
        <v>1.54916667</v>
      </c>
      <c r="J240" s="25">
        <v>22.572664150643579</v>
      </c>
      <c r="K240" s="26">
        <v>22.893935051751139</v>
      </c>
      <c r="L240" s="26">
        <v>22.938585561762419</v>
      </c>
      <c r="M240" s="26">
        <v>22.99678898198438</v>
      </c>
      <c r="N240" s="26">
        <v>22.856047770648281</v>
      </c>
      <c r="O240" s="26">
        <v>23.4039437286851</v>
      </c>
      <c r="P240" s="26">
        <v>24.30997741990134</v>
      </c>
      <c r="Q240" s="26">
        <v>25.244773595756431</v>
      </c>
      <c r="R240" s="26">
        <v>24.92273106468112</v>
      </c>
      <c r="S240" s="26">
        <v>23.355345243770479</v>
      </c>
      <c r="T240" s="26">
        <v>21.785329228243029</v>
      </c>
      <c r="U240" s="26">
        <v>21.838916834892</v>
      </c>
      <c r="V240" s="27">
        <f t="shared" si="3"/>
        <v>23.259919886059944</v>
      </c>
      <c r="W240" s="28">
        <v>346</v>
      </c>
      <c r="X240" s="29">
        <v>0.96111111111111114</v>
      </c>
    </row>
    <row r="241" spans="1:24" ht="13.9" customHeight="1" x14ac:dyDescent="0.2">
      <c r="A241" s="11">
        <v>52055090</v>
      </c>
      <c r="B241" s="22" t="s">
        <v>585</v>
      </c>
      <c r="C241" s="22" t="s">
        <v>362</v>
      </c>
      <c r="D241" s="22" t="s">
        <v>363</v>
      </c>
      <c r="E241" s="22" t="s">
        <v>82</v>
      </c>
      <c r="F241" s="22">
        <v>7</v>
      </c>
      <c r="G241" s="22">
        <v>2800</v>
      </c>
      <c r="H241" s="23">
        <v>-77.38936111000001</v>
      </c>
      <c r="I241" s="24">
        <v>1.10758333</v>
      </c>
      <c r="J241" s="25">
        <v>17.40183857235062</v>
      </c>
      <c r="K241" s="26">
        <v>17.542894769810861</v>
      </c>
      <c r="L241" s="26">
        <v>17.618410800360191</v>
      </c>
      <c r="M241" s="26">
        <v>17.886779328589672</v>
      </c>
      <c r="N241" s="26">
        <v>17.685031903580288</v>
      </c>
      <c r="O241" s="26">
        <v>17.509359605911332</v>
      </c>
      <c r="P241" s="26">
        <v>17.347963765614409</v>
      </c>
      <c r="Q241" s="26">
        <v>17.645817781073621</v>
      </c>
      <c r="R241" s="26">
        <v>18.29491428068123</v>
      </c>
      <c r="S241" s="26">
        <v>18.09181003584229</v>
      </c>
      <c r="T241" s="26">
        <v>17.3794</v>
      </c>
      <c r="U241" s="26">
        <v>17.221516623408721</v>
      </c>
      <c r="V241" s="27">
        <f t="shared" si="3"/>
        <v>17.635478122268605</v>
      </c>
      <c r="W241" s="28">
        <v>350</v>
      </c>
      <c r="X241" s="29">
        <v>0.97222222222222221</v>
      </c>
    </row>
    <row r="242" spans="1:24" ht="13.9" customHeight="1" x14ac:dyDescent="0.2">
      <c r="A242" s="11">
        <v>51025090</v>
      </c>
      <c r="B242" s="22" t="s">
        <v>585</v>
      </c>
      <c r="C242" s="22" t="s">
        <v>791</v>
      </c>
      <c r="D242" s="22" t="s">
        <v>792</v>
      </c>
      <c r="E242" s="22" t="s">
        <v>82</v>
      </c>
      <c r="F242" s="22">
        <v>7</v>
      </c>
      <c r="G242" s="22">
        <v>16</v>
      </c>
      <c r="H242" s="23">
        <v>-78.695583329999991</v>
      </c>
      <c r="I242" s="24">
        <v>1.5501944400000001</v>
      </c>
      <c r="J242" s="25">
        <v>30.41177911965676</v>
      </c>
      <c r="K242" s="26">
        <v>31.024458864889901</v>
      </c>
      <c r="L242" s="26">
        <v>31.31131765453679</v>
      </c>
      <c r="M242" s="26">
        <v>31.353524420024421</v>
      </c>
      <c r="N242" s="26">
        <v>30.791717430890291</v>
      </c>
      <c r="O242" s="26">
        <v>30.49141798941799</v>
      </c>
      <c r="P242" s="26">
        <v>30.37697548716681</v>
      </c>
      <c r="Q242" s="26">
        <v>30.47315153227278</v>
      </c>
      <c r="R242" s="26">
        <v>30.274203612479472</v>
      </c>
      <c r="S242" s="26">
        <v>29.769897498625099</v>
      </c>
      <c r="T242" s="26">
        <v>29.909422619047621</v>
      </c>
      <c r="U242" s="26">
        <v>30.116637401345411</v>
      </c>
      <c r="V242" s="27">
        <f t="shared" si="3"/>
        <v>30.525375302529451</v>
      </c>
      <c r="W242" s="28">
        <v>111</v>
      </c>
      <c r="X242" s="29">
        <v>0.92500000000000004</v>
      </c>
    </row>
    <row r="243" spans="1:24" ht="13.9" customHeight="1" x14ac:dyDescent="0.2">
      <c r="A243" s="11">
        <v>52055220</v>
      </c>
      <c r="B243" s="22" t="s">
        <v>585</v>
      </c>
      <c r="C243" s="22" t="s">
        <v>793</v>
      </c>
      <c r="D243" s="22" t="s">
        <v>340</v>
      </c>
      <c r="E243" s="22" t="s">
        <v>82</v>
      </c>
      <c r="F243" s="22">
        <v>7</v>
      </c>
      <c r="G243" s="22">
        <v>3120</v>
      </c>
      <c r="H243" s="23">
        <v>-77.636888889999994</v>
      </c>
      <c r="I243" s="24">
        <v>1.07061111</v>
      </c>
      <c r="J243" s="25">
        <v>16.100793077508769</v>
      </c>
      <c r="K243" s="26">
        <v>16.19500353721299</v>
      </c>
      <c r="L243" s="26">
        <v>16.185913978494622</v>
      </c>
      <c r="M243" s="26">
        <v>16.255707248416609</v>
      </c>
      <c r="N243" s="26">
        <v>16.100962974733829</v>
      </c>
      <c r="O243" s="26">
        <v>15.541695402298849</v>
      </c>
      <c r="P243" s="26">
        <v>15.20642771804062</v>
      </c>
      <c r="Q243" s="26">
        <v>15.33697398819201</v>
      </c>
      <c r="R243" s="26">
        <v>16.18561379310345</v>
      </c>
      <c r="S243" s="26">
        <v>16.434784946236562</v>
      </c>
      <c r="T243" s="26">
        <v>16.340116710875328</v>
      </c>
      <c r="U243" s="26">
        <v>16.193286340103551</v>
      </c>
      <c r="V243" s="27">
        <f t="shared" si="3"/>
        <v>16.006439976268098</v>
      </c>
      <c r="W243" s="28">
        <v>321</v>
      </c>
      <c r="X243" s="29">
        <v>0.89166666666666672</v>
      </c>
    </row>
    <row r="244" spans="1:24" ht="13.9" customHeight="1" x14ac:dyDescent="0.2">
      <c r="A244" s="11">
        <v>16055040</v>
      </c>
      <c r="B244" s="22" t="s">
        <v>585</v>
      </c>
      <c r="C244" s="22" t="s">
        <v>794</v>
      </c>
      <c r="D244" s="22" t="s">
        <v>372</v>
      </c>
      <c r="E244" s="22" t="s">
        <v>54</v>
      </c>
      <c r="F244" s="22">
        <v>8</v>
      </c>
      <c r="G244" s="22">
        <v>1430</v>
      </c>
      <c r="H244" s="23">
        <v>-73.223055560000006</v>
      </c>
      <c r="I244" s="24">
        <v>8.0872222199999992</v>
      </c>
      <c r="J244" s="25">
        <v>26.891365854242949</v>
      </c>
      <c r="K244" s="26">
        <v>27.480164958114369</v>
      </c>
      <c r="L244" s="26">
        <v>28.005677639513529</v>
      </c>
      <c r="M244" s="26">
        <v>27.74308425425232</v>
      </c>
      <c r="N244" s="26">
        <v>27.577725155066261</v>
      </c>
      <c r="O244" s="26">
        <v>27.814396107284761</v>
      </c>
      <c r="P244" s="26">
        <v>28.305306586427651</v>
      </c>
      <c r="Q244" s="26">
        <v>28.271515834024871</v>
      </c>
      <c r="R244" s="26">
        <v>27.69362790770483</v>
      </c>
      <c r="S244" s="26">
        <v>27.139364605694318</v>
      </c>
      <c r="T244" s="26">
        <v>26.654129840793889</v>
      </c>
      <c r="U244" s="26">
        <v>26.681611630617841</v>
      </c>
      <c r="V244" s="27">
        <f t="shared" si="3"/>
        <v>27.521497531144803</v>
      </c>
      <c r="W244" s="28">
        <v>292</v>
      </c>
      <c r="X244" s="29">
        <v>0.81111111111111112</v>
      </c>
    </row>
    <row r="245" spans="1:24" ht="13.9" customHeight="1" x14ac:dyDescent="0.2">
      <c r="A245" s="11">
        <v>23195180</v>
      </c>
      <c r="B245" s="22" t="s">
        <v>566</v>
      </c>
      <c r="C245" s="22" t="s">
        <v>795</v>
      </c>
      <c r="D245" s="22" t="s">
        <v>395</v>
      </c>
      <c r="E245" s="22" t="s">
        <v>54</v>
      </c>
      <c r="F245" s="22">
        <v>8</v>
      </c>
      <c r="G245" s="22">
        <v>1882</v>
      </c>
      <c r="H245" s="23">
        <v>-73.051666669999989</v>
      </c>
      <c r="I245" s="24">
        <v>7.7352777799999997</v>
      </c>
      <c r="J245" s="25">
        <v>22.74677452972438</v>
      </c>
      <c r="K245" s="26">
        <v>23.183259343682739</v>
      </c>
      <c r="L245" s="26">
        <v>22.827559542631739</v>
      </c>
      <c r="M245" s="26">
        <v>22.538597822781728</v>
      </c>
      <c r="N245" s="26">
        <v>22.48869155084812</v>
      </c>
      <c r="O245" s="26">
        <v>22.44113271137121</v>
      </c>
      <c r="P245" s="26">
        <v>22.545313159242191</v>
      </c>
      <c r="Q245" s="26">
        <v>22.75197498391692</v>
      </c>
      <c r="R245" s="26">
        <v>22.351650160539052</v>
      </c>
      <c r="S245" s="26">
        <v>21.873631480036948</v>
      </c>
      <c r="T245" s="26">
        <v>21.759334659593279</v>
      </c>
      <c r="U245" s="26">
        <v>22.2626261145802</v>
      </c>
      <c r="V245" s="27">
        <f t="shared" si="3"/>
        <v>22.480878838245712</v>
      </c>
      <c r="W245" s="28">
        <v>315</v>
      </c>
      <c r="X245" s="29">
        <v>0.875</v>
      </c>
    </row>
    <row r="246" spans="1:24" ht="13.9" customHeight="1" x14ac:dyDescent="0.2">
      <c r="A246" s="11">
        <v>16055090</v>
      </c>
      <c r="B246" s="22" t="s">
        <v>585</v>
      </c>
      <c r="C246" s="22" t="s">
        <v>796</v>
      </c>
      <c r="D246" s="22" t="s">
        <v>797</v>
      </c>
      <c r="E246" s="22" t="s">
        <v>54</v>
      </c>
      <c r="F246" s="22">
        <v>8</v>
      </c>
      <c r="G246" s="22">
        <v>1076</v>
      </c>
      <c r="H246" s="23">
        <v>-73.343888890000002</v>
      </c>
      <c r="I246" s="24">
        <v>8.4705555599999993</v>
      </c>
      <c r="J246" s="25">
        <v>24.629227688885081</v>
      </c>
      <c r="K246" s="26">
        <v>25.156859764501149</v>
      </c>
      <c r="L246" s="26">
        <v>25.672834013100982</v>
      </c>
      <c r="M246" s="26">
        <v>26.219908045977011</v>
      </c>
      <c r="N246" s="26">
        <v>27.007742528735641</v>
      </c>
      <c r="O246" s="26">
        <v>27.108414814814811</v>
      </c>
      <c r="P246" s="26">
        <v>27.069970337411942</v>
      </c>
      <c r="Q246" s="26">
        <v>27.73599638163509</v>
      </c>
      <c r="R246" s="26">
        <v>27.72286398467433</v>
      </c>
      <c r="S246" s="26">
        <v>27.141716722284009</v>
      </c>
      <c r="T246" s="26">
        <v>25.952555555555548</v>
      </c>
      <c r="U246" s="26">
        <v>24.816991955177439</v>
      </c>
      <c r="V246" s="27">
        <f t="shared" si="3"/>
        <v>26.35292348272942</v>
      </c>
      <c r="W246" s="28">
        <v>296</v>
      </c>
      <c r="X246" s="29">
        <v>0.82222222222222219</v>
      </c>
    </row>
    <row r="247" spans="1:24" ht="13.9" customHeight="1" x14ac:dyDescent="0.2">
      <c r="A247" s="11">
        <v>16015010</v>
      </c>
      <c r="B247" s="22" t="s">
        <v>565</v>
      </c>
      <c r="C247" s="22" t="s">
        <v>53</v>
      </c>
      <c r="D247" s="22" t="s">
        <v>55</v>
      </c>
      <c r="E247" s="22" t="s">
        <v>54</v>
      </c>
      <c r="F247" s="22">
        <v>8</v>
      </c>
      <c r="G247" s="22">
        <v>250</v>
      </c>
      <c r="H247" s="23">
        <v>-72.509166669999999</v>
      </c>
      <c r="I247" s="24">
        <v>7.9302777799999999</v>
      </c>
      <c r="J247" s="25">
        <v>30.404365591397841</v>
      </c>
      <c r="K247" s="26">
        <v>30.804574289363249</v>
      </c>
      <c r="L247" s="26">
        <v>31.11416344086021</v>
      </c>
      <c r="M247" s="26">
        <v>31.71933660980357</v>
      </c>
      <c r="N247" s="26">
        <v>32.944929922135707</v>
      </c>
      <c r="O247" s="26">
        <v>33.093462068965522</v>
      </c>
      <c r="P247" s="26">
        <v>33.250962402669643</v>
      </c>
      <c r="Q247" s="26">
        <v>34.207406451612897</v>
      </c>
      <c r="R247" s="26">
        <v>34.362535919540242</v>
      </c>
      <c r="S247" s="26">
        <v>33.015015853322303</v>
      </c>
      <c r="T247" s="26">
        <v>31.30889812534209</v>
      </c>
      <c r="U247" s="26">
        <v>30.32525151402794</v>
      </c>
      <c r="V247" s="27">
        <f t="shared" si="3"/>
        <v>32.212575182420096</v>
      </c>
      <c r="W247" s="28">
        <v>295</v>
      </c>
      <c r="X247" s="29">
        <v>0.81944444444444442</v>
      </c>
    </row>
    <row r="248" spans="1:24" ht="13.9" customHeight="1" x14ac:dyDescent="0.2">
      <c r="A248" s="11">
        <v>16025010</v>
      </c>
      <c r="B248" s="22" t="s">
        <v>585</v>
      </c>
      <c r="C248" s="22" t="s">
        <v>798</v>
      </c>
      <c r="D248" s="22" t="s">
        <v>55</v>
      </c>
      <c r="E248" s="22" t="s">
        <v>54</v>
      </c>
      <c r="F248" s="22">
        <v>8</v>
      </c>
      <c r="G248" s="22">
        <v>285</v>
      </c>
      <c r="H248" s="23">
        <v>-72.566111110000008</v>
      </c>
      <c r="I248" s="24">
        <v>7.8488888899999996</v>
      </c>
      <c r="J248" s="25">
        <v>30.91746836999539</v>
      </c>
      <c r="K248" s="26">
        <v>31.371601393841448</v>
      </c>
      <c r="L248" s="26">
        <v>31.518284356011591</v>
      </c>
      <c r="M248" s="26">
        <v>32.267837042070092</v>
      </c>
      <c r="N248" s="26">
        <v>33.440798275933098</v>
      </c>
      <c r="O248" s="26">
        <v>33.373070607553373</v>
      </c>
      <c r="P248" s="26">
        <v>33.566923401480572</v>
      </c>
      <c r="Q248" s="26">
        <v>34.386602574288887</v>
      </c>
      <c r="R248" s="26">
        <v>34.685813415236723</v>
      </c>
      <c r="S248" s="26">
        <v>33.494984575088907</v>
      </c>
      <c r="T248" s="26">
        <v>31.794168035030111</v>
      </c>
      <c r="U248" s="26">
        <v>30.97593966841464</v>
      </c>
      <c r="V248" s="27">
        <f t="shared" si="3"/>
        <v>32.649457642912076</v>
      </c>
      <c r="W248" s="28">
        <v>342</v>
      </c>
      <c r="X248" s="29">
        <v>0.95</v>
      </c>
    </row>
    <row r="249" spans="1:24" ht="13.9" customHeight="1" x14ac:dyDescent="0.2">
      <c r="A249" s="11">
        <v>16025040</v>
      </c>
      <c r="B249" s="22" t="s">
        <v>585</v>
      </c>
      <c r="C249" s="22" t="s">
        <v>799</v>
      </c>
      <c r="D249" s="22" t="s">
        <v>55</v>
      </c>
      <c r="E249" s="22" t="s">
        <v>54</v>
      </c>
      <c r="F249" s="22">
        <v>8</v>
      </c>
      <c r="G249" s="22">
        <v>100</v>
      </c>
      <c r="H249" s="23">
        <v>-72.468611109999998</v>
      </c>
      <c r="I249" s="24">
        <v>8.1677777799999998</v>
      </c>
      <c r="J249" s="25">
        <v>30.992682004948811</v>
      </c>
      <c r="K249" s="26">
        <v>31.490342058890391</v>
      </c>
      <c r="L249" s="26">
        <v>31.630166979183208</v>
      </c>
      <c r="M249" s="26">
        <v>31.984445539135201</v>
      </c>
      <c r="N249" s="26">
        <v>32.838029643111021</v>
      </c>
      <c r="O249" s="26">
        <v>33.056651324154771</v>
      </c>
      <c r="P249" s="26">
        <v>33.2712702861986</v>
      </c>
      <c r="Q249" s="26">
        <v>33.982628113224877</v>
      </c>
      <c r="R249" s="26">
        <v>33.541315599343193</v>
      </c>
      <c r="S249" s="26">
        <v>32.4496281338239</v>
      </c>
      <c r="T249" s="26">
        <v>31.433431817224928</v>
      </c>
      <c r="U249" s="26">
        <v>31.096128709838631</v>
      </c>
      <c r="V249" s="27">
        <f t="shared" si="3"/>
        <v>32.313893350756459</v>
      </c>
      <c r="W249" s="28">
        <v>298</v>
      </c>
      <c r="X249" s="29">
        <v>0.82777777777777772</v>
      </c>
    </row>
    <row r="250" spans="1:24" ht="13.9" customHeight="1" x14ac:dyDescent="0.2">
      <c r="A250" s="11">
        <v>16055060</v>
      </c>
      <c r="B250" s="22" t="s">
        <v>566</v>
      </c>
      <c r="C250" s="22" t="s">
        <v>404</v>
      </c>
      <c r="D250" s="22" t="s">
        <v>404</v>
      </c>
      <c r="E250" s="22" t="s">
        <v>54</v>
      </c>
      <c r="F250" s="22">
        <v>8</v>
      </c>
      <c r="G250" s="22">
        <v>1500</v>
      </c>
      <c r="H250" s="23">
        <v>-73.234999999999999</v>
      </c>
      <c r="I250" s="24">
        <v>8.2174999999999994</v>
      </c>
      <c r="J250" s="25">
        <v>23.887380517764289</v>
      </c>
      <c r="K250" s="26">
        <v>24.89387502341625</v>
      </c>
      <c r="L250" s="26">
        <v>25.462045592713629</v>
      </c>
      <c r="M250" s="26">
        <v>25.887157210114768</v>
      </c>
      <c r="N250" s="26">
        <v>26.42043313525577</v>
      </c>
      <c r="O250" s="26">
        <v>26.749533510167989</v>
      </c>
      <c r="P250" s="26">
        <v>27.082569937993391</v>
      </c>
      <c r="Q250" s="26">
        <v>27.283254501648688</v>
      </c>
      <c r="R250" s="26">
        <v>26.351049106704281</v>
      </c>
      <c r="S250" s="26">
        <v>25.379019028916449</v>
      </c>
      <c r="T250" s="26">
        <v>24.39702136518228</v>
      </c>
      <c r="U250" s="26">
        <v>23.721958726118171</v>
      </c>
      <c r="V250" s="27">
        <f t="shared" si="3"/>
        <v>25.626274804666327</v>
      </c>
      <c r="W250" s="28">
        <v>306</v>
      </c>
      <c r="X250" s="29">
        <v>0.85</v>
      </c>
    </row>
    <row r="251" spans="1:24" ht="13.9" customHeight="1" x14ac:dyDescent="0.2">
      <c r="A251" s="11">
        <v>16055010</v>
      </c>
      <c r="B251" s="22" t="s">
        <v>585</v>
      </c>
      <c r="C251" s="22" t="s">
        <v>373</v>
      </c>
      <c r="D251" s="22" t="s">
        <v>374</v>
      </c>
      <c r="E251" s="22" t="s">
        <v>54</v>
      </c>
      <c r="F251" s="22">
        <v>8</v>
      </c>
      <c r="G251" s="22">
        <v>1435</v>
      </c>
      <c r="H251" s="23">
        <v>-73.357500000000002</v>
      </c>
      <c r="I251" s="24">
        <v>8.3152777800000006</v>
      </c>
      <c r="J251" s="25">
        <v>25.64170127890484</v>
      </c>
      <c r="K251" s="26">
        <v>26.0525540678989</v>
      </c>
      <c r="L251" s="26">
        <v>26.65165850945494</v>
      </c>
      <c r="M251" s="26">
        <v>26.94065485312899</v>
      </c>
      <c r="N251" s="26">
        <v>27.456493590762221</v>
      </c>
      <c r="O251" s="26">
        <v>27.326925287356321</v>
      </c>
      <c r="P251" s="26">
        <v>28.17490975422427</v>
      </c>
      <c r="Q251" s="26">
        <v>28.080800691244239</v>
      </c>
      <c r="R251" s="26">
        <v>27.282753147235908</v>
      </c>
      <c r="S251" s="26">
        <v>26.801545656255328</v>
      </c>
      <c r="T251" s="26">
        <v>26.027522897281511</v>
      </c>
      <c r="U251" s="26">
        <v>25.725157307845478</v>
      </c>
      <c r="V251" s="27">
        <f t="shared" si="3"/>
        <v>26.846889753466076</v>
      </c>
      <c r="W251" s="28">
        <v>110</v>
      </c>
      <c r="X251" s="29">
        <v>0.91666666666666663</v>
      </c>
    </row>
    <row r="252" spans="1:24" ht="13.9" customHeight="1" x14ac:dyDescent="0.2">
      <c r="A252" s="11">
        <v>16055100</v>
      </c>
      <c r="B252" s="22" t="s">
        <v>566</v>
      </c>
      <c r="C252" s="22" t="s">
        <v>800</v>
      </c>
      <c r="D252" s="22" t="s">
        <v>374</v>
      </c>
      <c r="E252" s="22" t="s">
        <v>54</v>
      </c>
      <c r="F252" s="22">
        <v>8</v>
      </c>
      <c r="G252" s="22">
        <v>1150</v>
      </c>
      <c r="H252" s="23">
        <v>-73.32222222</v>
      </c>
      <c r="I252" s="24">
        <v>8.23777778</v>
      </c>
      <c r="J252" s="25">
        <v>25.9290679127602</v>
      </c>
      <c r="K252" s="26">
        <v>26.486413291370191</v>
      </c>
      <c r="L252" s="26">
        <v>26.68844832735962</v>
      </c>
      <c r="M252" s="26">
        <v>26.776307276226149</v>
      </c>
      <c r="N252" s="26">
        <v>27.089378394294322</v>
      </c>
      <c r="O252" s="26">
        <v>27.490363414522889</v>
      </c>
      <c r="P252" s="26">
        <v>28.034462365591391</v>
      </c>
      <c r="Q252" s="26">
        <v>27.879746995572422</v>
      </c>
      <c r="R252" s="26">
        <v>27.237663747491329</v>
      </c>
      <c r="S252" s="26">
        <v>26.575177890708879</v>
      </c>
      <c r="T252" s="26">
        <v>25.871803503010401</v>
      </c>
      <c r="U252" s="26">
        <v>25.607685424280959</v>
      </c>
      <c r="V252" s="27">
        <f t="shared" si="3"/>
        <v>26.805543211932399</v>
      </c>
      <c r="W252" s="28">
        <v>200</v>
      </c>
      <c r="X252" s="29">
        <v>0.83333333333333337</v>
      </c>
    </row>
    <row r="253" spans="1:24" ht="13.9" customHeight="1" x14ac:dyDescent="0.2">
      <c r="A253" s="11">
        <v>16015020</v>
      </c>
      <c r="B253" s="22" t="s">
        <v>569</v>
      </c>
      <c r="C253" s="22" t="s">
        <v>398</v>
      </c>
      <c r="D253" s="22" t="s">
        <v>399</v>
      </c>
      <c r="E253" s="22" t="s">
        <v>54</v>
      </c>
      <c r="F253" s="22">
        <v>8</v>
      </c>
      <c r="G253" s="22">
        <v>2340</v>
      </c>
      <c r="H253" s="23">
        <v>-72.644999999999996</v>
      </c>
      <c r="I253" s="24">
        <v>7.37311111</v>
      </c>
      <c r="J253" s="25">
        <v>19.133349377740181</v>
      </c>
      <c r="K253" s="26">
        <v>19.360300132911881</v>
      </c>
      <c r="L253" s="26">
        <v>19.503945761800789</v>
      </c>
      <c r="M253" s="26">
        <v>19.598536242083039</v>
      </c>
      <c r="N253" s="26">
        <v>20.02109682527071</v>
      </c>
      <c r="O253" s="26">
        <v>19.51290032232561</v>
      </c>
      <c r="P253" s="26">
        <v>19.408677967961381</v>
      </c>
      <c r="Q253" s="26">
        <v>19.985882256004611</v>
      </c>
      <c r="R253" s="26">
        <v>20.392161330049259</v>
      </c>
      <c r="S253" s="26">
        <v>20.117016293630389</v>
      </c>
      <c r="T253" s="26">
        <v>19.327741012794061</v>
      </c>
      <c r="U253" s="26">
        <v>19.11507252517756</v>
      </c>
      <c r="V253" s="27">
        <f t="shared" si="3"/>
        <v>19.623056670645791</v>
      </c>
      <c r="W253" s="28">
        <v>327</v>
      </c>
      <c r="X253" s="29">
        <v>0.90833333333333333</v>
      </c>
    </row>
    <row r="254" spans="1:24" ht="13.9" customHeight="1" x14ac:dyDescent="0.2">
      <c r="A254" s="11">
        <v>16015030</v>
      </c>
      <c r="B254" s="22" t="s">
        <v>566</v>
      </c>
      <c r="C254" s="22" t="s">
        <v>801</v>
      </c>
      <c r="D254" s="22" t="s">
        <v>407</v>
      </c>
      <c r="E254" s="22" t="s">
        <v>54</v>
      </c>
      <c r="F254" s="22">
        <v>8</v>
      </c>
      <c r="G254" s="22">
        <v>1760</v>
      </c>
      <c r="H254" s="23">
        <v>-72.53388889</v>
      </c>
      <c r="I254" s="24">
        <v>7.5697222200000001</v>
      </c>
      <c r="J254" s="25">
        <v>21.24667379864723</v>
      </c>
      <c r="K254" s="26">
        <v>21.51084302424054</v>
      </c>
      <c r="L254" s="26">
        <v>21.781138716739939</v>
      </c>
      <c r="M254" s="26">
        <v>22.30087819610603</v>
      </c>
      <c r="N254" s="26">
        <v>22.825704117495</v>
      </c>
      <c r="O254" s="26">
        <v>22.419490292138079</v>
      </c>
      <c r="P254" s="26">
        <v>22.164307790969559</v>
      </c>
      <c r="Q254" s="26">
        <v>22.677046494476969</v>
      </c>
      <c r="R254" s="26">
        <v>22.85867272004587</v>
      </c>
      <c r="S254" s="26">
        <v>22.432589964034829</v>
      </c>
      <c r="T254" s="26">
        <v>21.414083064923581</v>
      </c>
      <c r="U254" s="26">
        <v>21.220497928100819</v>
      </c>
      <c r="V254" s="27">
        <f t="shared" si="3"/>
        <v>22.070993842326533</v>
      </c>
      <c r="W254" s="28">
        <v>329</v>
      </c>
      <c r="X254" s="29">
        <v>0.91388888888888886</v>
      </c>
    </row>
    <row r="255" spans="1:24" ht="13.9" customHeight="1" x14ac:dyDescent="0.2">
      <c r="A255" s="11">
        <v>16015100</v>
      </c>
      <c r="B255" s="22" t="s">
        <v>585</v>
      </c>
      <c r="C255" s="22" t="s">
        <v>407</v>
      </c>
      <c r="D255" s="22" t="s">
        <v>407</v>
      </c>
      <c r="E255" s="22" t="s">
        <v>54</v>
      </c>
      <c r="F255" s="22">
        <v>8</v>
      </c>
      <c r="G255" s="22">
        <v>1550</v>
      </c>
      <c r="H255" s="23">
        <v>-72.483888890000003</v>
      </c>
      <c r="I255" s="24">
        <v>7.5766666699999998</v>
      </c>
      <c r="J255" s="25">
        <v>22.36077188161137</v>
      </c>
      <c r="K255" s="26">
        <v>22.614551852925079</v>
      </c>
      <c r="L255" s="26">
        <v>22.665613894055952</v>
      </c>
      <c r="M255" s="26">
        <v>23.40434227330779</v>
      </c>
      <c r="N255" s="26">
        <v>23.994808110376049</v>
      </c>
      <c r="O255" s="26">
        <v>23.540201591511931</v>
      </c>
      <c r="P255" s="26">
        <v>23.463917315535781</v>
      </c>
      <c r="Q255" s="26">
        <v>24.015476455320719</v>
      </c>
      <c r="R255" s="26">
        <v>24.245733077905491</v>
      </c>
      <c r="S255" s="26">
        <v>23.78862519201229</v>
      </c>
      <c r="T255" s="26">
        <v>23.023176043557172</v>
      </c>
      <c r="U255" s="26">
        <v>22.594316101711449</v>
      </c>
      <c r="V255" s="27">
        <f t="shared" si="3"/>
        <v>23.309294482485925</v>
      </c>
      <c r="W255" s="28">
        <v>226</v>
      </c>
      <c r="X255" s="29">
        <v>0.94166666666666665</v>
      </c>
    </row>
    <row r="256" spans="1:24" ht="13.9" customHeight="1" x14ac:dyDescent="0.2">
      <c r="A256" s="11">
        <v>16025030</v>
      </c>
      <c r="B256" s="22" t="s">
        <v>585</v>
      </c>
      <c r="C256" s="22" t="s">
        <v>408</v>
      </c>
      <c r="D256" s="22" t="s">
        <v>408</v>
      </c>
      <c r="E256" s="22" t="s">
        <v>54</v>
      </c>
      <c r="F256" s="22">
        <v>8</v>
      </c>
      <c r="G256" s="22">
        <v>860</v>
      </c>
      <c r="H256" s="23">
        <v>-72.830555560000008</v>
      </c>
      <c r="I256" s="24">
        <v>7.7745833299999996</v>
      </c>
      <c r="J256" s="25">
        <v>26.542232182812139</v>
      </c>
      <c r="K256" s="26">
        <v>26.628080759172711</v>
      </c>
      <c r="L256" s="26">
        <v>26.819316737626728</v>
      </c>
      <c r="M256" s="26">
        <v>27.733572340813719</v>
      </c>
      <c r="N256" s="26">
        <v>28.644368593375141</v>
      </c>
      <c r="O256" s="26">
        <v>28.524421606930531</v>
      </c>
      <c r="P256" s="26">
        <v>28.857991979167998</v>
      </c>
      <c r="Q256" s="26">
        <v>29.654423963133631</v>
      </c>
      <c r="R256" s="26">
        <v>29.646482393723769</v>
      </c>
      <c r="S256" s="26">
        <v>28.468227660363361</v>
      </c>
      <c r="T256" s="26">
        <v>27.24287143465305</v>
      </c>
      <c r="U256" s="26">
        <v>26.632594599728581</v>
      </c>
      <c r="V256" s="27">
        <f t="shared" si="3"/>
        <v>27.949548687625114</v>
      </c>
      <c r="W256" s="28">
        <v>350</v>
      </c>
      <c r="X256" s="29">
        <v>0.97222222222222221</v>
      </c>
    </row>
    <row r="257" spans="1:24" ht="13.9" customHeight="1" x14ac:dyDescent="0.2">
      <c r="A257" s="11">
        <v>16035030</v>
      </c>
      <c r="B257" s="22" t="s">
        <v>567</v>
      </c>
      <c r="C257" s="22" t="s">
        <v>411</v>
      </c>
      <c r="D257" s="22" t="s">
        <v>411</v>
      </c>
      <c r="E257" s="22" t="s">
        <v>54</v>
      </c>
      <c r="F257" s="22">
        <v>8</v>
      </c>
      <c r="G257" s="22">
        <v>320</v>
      </c>
      <c r="H257" s="23">
        <v>-72.803055560000004</v>
      </c>
      <c r="I257" s="24">
        <v>8.0766666699999998</v>
      </c>
      <c r="J257" s="25">
        <v>29.909749169859509</v>
      </c>
      <c r="K257" s="26">
        <v>30.51904475644962</v>
      </c>
      <c r="L257" s="26">
        <v>30.8018564854051</v>
      </c>
      <c r="M257" s="26">
        <v>31.34069885570036</v>
      </c>
      <c r="N257" s="26">
        <v>32.700312205406767</v>
      </c>
      <c r="O257" s="26">
        <v>33.421339018580397</v>
      </c>
      <c r="P257" s="26">
        <v>33.870803163126581</v>
      </c>
      <c r="Q257" s="26">
        <v>34.395185965005197</v>
      </c>
      <c r="R257" s="26">
        <v>33.657073748992417</v>
      </c>
      <c r="S257" s="26">
        <v>32.169591395736752</v>
      </c>
      <c r="T257" s="26">
        <v>30.76417524643162</v>
      </c>
      <c r="U257" s="26">
        <v>29.769123240749309</v>
      </c>
      <c r="V257" s="27">
        <f t="shared" si="3"/>
        <v>31.94324610428697</v>
      </c>
      <c r="W257" s="28">
        <v>284</v>
      </c>
      <c r="X257" s="29">
        <v>0.78888888888888886</v>
      </c>
    </row>
    <row r="258" spans="1:24" ht="13.9" customHeight="1" x14ac:dyDescent="0.2">
      <c r="A258" s="11">
        <v>37015010</v>
      </c>
      <c r="B258" s="22" t="s">
        <v>566</v>
      </c>
      <c r="C258" s="22" t="s">
        <v>527</v>
      </c>
      <c r="D258" s="22" t="s">
        <v>527</v>
      </c>
      <c r="E258" s="22" t="s">
        <v>54</v>
      </c>
      <c r="F258" s="22">
        <v>8</v>
      </c>
      <c r="G258" s="22">
        <v>2765</v>
      </c>
      <c r="H258" s="23">
        <v>-72.75333332999999</v>
      </c>
      <c r="I258" s="24">
        <v>7.2074999999999996</v>
      </c>
      <c r="J258" s="25">
        <v>18.810573476702508</v>
      </c>
      <c r="K258" s="26">
        <v>19.275603421445201</v>
      </c>
      <c r="L258" s="26">
        <v>18.706855319968099</v>
      </c>
      <c r="M258" s="26">
        <v>17.852549019607839</v>
      </c>
      <c r="N258" s="26">
        <v>17.76261607547481</v>
      </c>
      <c r="O258" s="26">
        <v>17.036128717018009</v>
      </c>
      <c r="P258" s="26">
        <v>16.627240143369178</v>
      </c>
      <c r="Q258" s="26">
        <v>17.307006225240521</v>
      </c>
      <c r="R258" s="26">
        <v>17.71696067755596</v>
      </c>
      <c r="S258" s="26">
        <v>17.85887298892392</v>
      </c>
      <c r="T258" s="26">
        <v>17.85428917120387</v>
      </c>
      <c r="U258" s="26">
        <v>18.068160095579451</v>
      </c>
      <c r="V258" s="27">
        <f t="shared" si="3"/>
        <v>17.906404611007449</v>
      </c>
      <c r="W258" s="28">
        <v>218</v>
      </c>
      <c r="X258" s="29">
        <v>0.90833333333333333</v>
      </c>
    </row>
    <row r="259" spans="1:24" ht="13.9" customHeight="1" x14ac:dyDescent="0.2">
      <c r="A259" s="11">
        <v>16055020</v>
      </c>
      <c r="B259" s="22" t="s">
        <v>566</v>
      </c>
      <c r="C259" s="22" t="s">
        <v>802</v>
      </c>
      <c r="D259" s="22" t="s">
        <v>802</v>
      </c>
      <c r="E259" s="22" t="s">
        <v>54</v>
      </c>
      <c r="F259" s="22">
        <v>8</v>
      </c>
      <c r="G259" s="22">
        <v>1160</v>
      </c>
      <c r="H259" s="23">
        <v>-73.285277780000001</v>
      </c>
      <c r="I259" s="24">
        <v>8.4422222199999997</v>
      </c>
      <c r="J259" s="25">
        <v>24.464550687758251</v>
      </c>
      <c r="K259" s="26">
        <v>24.787574875443841</v>
      </c>
      <c r="L259" s="26">
        <v>25.655353950009118</v>
      </c>
      <c r="M259" s="26">
        <v>25.450290539345708</v>
      </c>
      <c r="N259" s="26">
        <v>25.956225921987208</v>
      </c>
      <c r="O259" s="26">
        <v>26.1523816469665</v>
      </c>
      <c r="P259" s="26">
        <v>26.1407916175041</v>
      </c>
      <c r="Q259" s="26">
        <v>26.58095563617594</v>
      </c>
      <c r="R259" s="26">
        <v>26.21692844212814</v>
      </c>
      <c r="S259" s="26">
        <v>25.796818384031429</v>
      </c>
      <c r="T259" s="26">
        <v>25.049832275132282</v>
      </c>
      <c r="U259" s="26">
        <v>24.478784072249589</v>
      </c>
      <c r="V259" s="27">
        <f t="shared" ref="V259:V322" si="4">AVERAGE(J259:U259)</f>
        <v>25.560874004061009</v>
      </c>
      <c r="W259" s="28">
        <v>119</v>
      </c>
      <c r="X259" s="29">
        <v>0.9916666666666667</v>
      </c>
    </row>
    <row r="260" spans="1:24" ht="13.9" customHeight="1" x14ac:dyDescent="0.2">
      <c r="A260" s="11">
        <v>37035010</v>
      </c>
      <c r="B260" s="22" t="s">
        <v>566</v>
      </c>
      <c r="C260" s="22" t="s">
        <v>414</v>
      </c>
      <c r="D260" s="22" t="s">
        <v>803</v>
      </c>
      <c r="E260" s="22" t="s">
        <v>54</v>
      </c>
      <c r="F260" s="22">
        <v>8</v>
      </c>
      <c r="G260" s="22">
        <v>370</v>
      </c>
      <c r="H260" s="23">
        <v>-72.115833329999987</v>
      </c>
      <c r="I260" s="24">
        <v>7.00611111</v>
      </c>
      <c r="J260" s="25">
        <v>29.421377524708578</v>
      </c>
      <c r="K260" s="26">
        <v>29.65001749114138</v>
      </c>
      <c r="L260" s="26">
        <v>29.38893704115684</v>
      </c>
      <c r="M260" s="26">
        <v>29.536319029374191</v>
      </c>
      <c r="N260" s="26">
        <v>29.661661634620479</v>
      </c>
      <c r="O260" s="26">
        <v>28.832317613617359</v>
      </c>
      <c r="P260" s="26">
        <v>28.602773765873511</v>
      </c>
      <c r="Q260" s="26">
        <v>29.107319792911181</v>
      </c>
      <c r="R260" s="26">
        <v>29.972884729064042</v>
      </c>
      <c r="S260" s="26">
        <v>30.301524203387299</v>
      </c>
      <c r="T260" s="26">
        <v>30.258778678792471</v>
      </c>
      <c r="U260" s="26">
        <v>29.689325296282561</v>
      </c>
      <c r="V260" s="27">
        <f t="shared" si="4"/>
        <v>29.535269733410825</v>
      </c>
      <c r="W260" s="28">
        <v>308</v>
      </c>
      <c r="X260" s="29">
        <v>0.85555555555555551</v>
      </c>
    </row>
    <row r="261" spans="1:24" ht="13.9" customHeight="1" x14ac:dyDescent="0.2">
      <c r="A261" s="11">
        <v>47015040</v>
      </c>
      <c r="B261" s="22" t="s">
        <v>566</v>
      </c>
      <c r="C261" s="22" t="s">
        <v>804</v>
      </c>
      <c r="D261" s="22" t="s">
        <v>350</v>
      </c>
      <c r="E261" s="22" t="s">
        <v>326</v>
      </c>
      <c r="F261" s="22">
        <v>7</v>
      </c>
      <c r="G261" s="22">
        <v>2100</v>
      </c>
      <c r="H261" s="23">
        <v>-76.960972220000002</v>
      </c>
      <c r="I261" s="24">
        <v>1.19827778</v>
      </c>
      <c r="J261" s="25">
        <v>21.466855549866299</v>
      </c>
      <c r="K261" s="26">
        <v>21.28726141718413</v>
      </c>
      <c r="L261" s="26">
        <v>20.868428486089769</v>
      </c>
      <c r="M261" s="26">
        <v>20.970170285227759</v>
      </c>
      <c r="N261" s="26">
        <v>20.328347472420049</v>
      </c>
      <c r="O261" s="26">
        <v>19.331350574712641</v>
      </c>
      <c r="P261" s="26">
        <v>18.960986089776409</v>
      </c>
      <c r="Q261" s="26">
        <v>19.144848035988591</v>
      </c>
      <c r="R261" s="26">
        <v>20.099785014899961</v>
      </c>
      <c r="S261" s="26">
        <v>21.08840053763441</v>
      </c>
      <c r="T261" s="26">
        <v>21.847234048791929</v>
      </c>
      <c r="U261" s="26">
        <v>21.379052878103408</v>
      </c>
      <c r="V261" s="27">
        <f t="shared" si="4"/>
        <v>20.564393365891281</v>
      </c>
      <c r="W261" s="28">
        <v>337</v>
      </c>
      <c r="X261" s="29">
        <v>0.93611111111111112</v>
      </c>
    </row>
    <row r="262" spans="1:24" ht="13.9" customHeight="1" x14ac:dyDescent="0.2">
      <c r="A262" s="11">
        <v>44015060</v>
      </c>
      <c r="B262" s="22" t="s">
        <v>585</v>
      </c>
      <c r="C262" s="22" t="s">
        <v>805</v>
      </c>
      <c r="D262" s="22" t="s">
        <v>327</v>
      </c>
      <c r="E262" s="22" t="s">
        <v>326</v>
      </c>
      <c r="F262" s="22">
        <v>7</v>
      </c>
      <c r="G262" s="22">
        <v>650</v>
      </c>
      <c r="H262" s="23">
        <v>-76.651833329999988</v>
      </c>
      <c r="I262" s="24">
        <v>1.1573333299999999</v>
      </c>
      <c r="J262" s="25">
        <v>28.441763997033739</v>
      </c>
      <c r="K262" s="26">
        <v>28.23367187658376</v>
      </c>
      <c r="L262" s="26">
        <v>27.836319587901901</v>
      </c>
      <c r="M262" s="26">
        <v>28.004612068965521</v>
      </c>
      <c r="N262" s="26">
        <v>27.255510752688171</v>
      </c>
      <c r="O262" s="26">
        <v>26.492377120963329</v>
      </c>
      <c r="P262" s="26">
        <v>26.11163440860215</v>
      </c>
      <c r="Q262" s="26">
        <v>27.456970337411931</v>
      </c>
      <c r="R262" s="26">
        <v>28.629253380364489</v>
      </c>
      <c r="S262" s="26">
        <v>28.934220428680462</v>
      </c>
      <c r="T262" s="26">
        <v>28.985859121721191</v>
      </c>
      <c r="U262" s="26">
        <v>28.419213382300139</v>
      </c>
      <c r="V262" s="27">
        <f t="shared" si="4"/>
        <v>27.900117205268071</v>
      </c>
      <c r="W262" s="28">
        <v>107</v>
      </c>
      <c r="X262" s="29">
        <v>0.89166666666666672</v>
      </c>
    </row>
    <row r="263" spans="1:24" ht="13.9" customHeight="1" x14ac:dyDescent="0.2">
      <c r="A263" s="11">
        <v>47045010</v>
      </c>
      <c r="B263" s="22" t="s">
        <v>566</v>
      </c>
      <c r="C263" s="22" t="s">
        <v>357</v>
      </c>
      <c r="D263" s="22" t="s">
        <v>357</v>
      </c>
      <c r="E263" s="22" t="s">
        <v>326</v>
      </c>
      <c r="F263" s="22">
        <v>7</v>
      </c>
      <c r="G263" s="22">
        <v>147</v>
      </c>
      <c r="H263" s="23">
        <v>-74.776277780000001</v>
      </c>
      <c r="I263" s="24">
        <v>-0.18061110999999999</v>
      </c>
      <c r="J263" s="25">
        <v>31.73716107437242</v>
      </c>
      <c r="K263" s="26">
        <v>31.641302398946959</v>
      </c>
      <c r="L263" s="26">
        <v>30.905994738004271</v>
      </c>
      <c r="M263" s="26">
        <v>30.50656400432263</v>
      </c>
      <c r="N263" s="26">
        <v>29.88616566229469</v>
      </c>
      <c r="O263" s="26">
        <v>29.292236353206189</v>
      </c>
      <c r="P263" s="26">
        <v>29.392088700170181</v>
      </c>
      <c r="Q263" s="26">
        <v>30.49135465331851</v>
      </c>
      <c r="R263" s="26">
        <v>31.381677840285271</v>
      </c>
      <c r="S263" s="26">
        <v>31.422856777779131</v>
      </c>
      <c r="T263" s="26">
        <v>31.4527027509173</v>
      </c>
      <c r="U263" s="26">
        <v>31.44435416536983</v>
      </c>
      <c r="V263" s="27">
        <f t="shared" si="4"/>
        <v>30.796204926582281</v>
      </c>
      <c r="W263" s="28">
        <v>302</v>
      </c>
      <c r="X263" s="29">
        <v>0.83888888888888891</v>
      </c>
    </row>
    <row r="264" spans="1:24" ht="13.9" customHeight="1" x14ac:dyDescent="0.2">
      <c r="A264" s="11">
        <v>47035020</v>
      </c>
      <c r="B264" s="22" t="s">
        <v>566</v>
      </c>
      <c r="C264" s="22" t="s">
        <v>358</v>
      </c>
      <c r="D264" s="22" t="s">
        <v>357</v>
      </c>
      <c r="E264" s="22" t="s">
        <v>326</v>
      </c>
      <c r="F264" s="22">
        <v>7</v>
      </c>
      <c r="G264" s="22">
        <v>190</v>
      </c>
      <c r="H264" s="23">
        <v>-75.851111110000005</v>
      </c>
      <c r="I264" s="24">
        <v>0.13286111</v>
      </c>
      <c r="J264" s="25">
        <v>31.402866471991668</v>
      </c>
      <c r="K264" s="26">
        <v>31.14890158426077</v>
      </c>
      <c r="L264" s="26">
        <v>30.22457859193705</v>
      </c>
      <c r="M264" s="26">
        <v>29.987081318798271</v>
      </c>
      <c r="N264" s="26">
        <v>29.524007736403171</v>
      </c>
      <c r="O264" s="26">
        <v>28.93862173861627</v>
      </c>
      <c r="P264" s="26">
        <v>29.35030129788559</v>
      </c>
      <c r="Q264" s="26">
        <v>30.1325809574518</v>
      </c>
      <c r="R264" s="26">
        <v>30.8511083860088</v>
      </c>
      <c r="S264" s="26">
        <v>31.044977396972769</v>
      </c>
      <c r="T264" s="26">
        <v>30.97812897226558</v>
      </c>
      <c r="U264" s="26">
        <v>31.092703201766721</v>
      </c>
      <c r="V264" s="27">
        <f t="shared" si="4"/>
        <v>30.389654804529872</v>
      </c>
      <c r="W264" s="28">
        <v>293</v>
      </c>
      <c r="X264" s="29">
        <v>0.81388888888888888</v>
      </c>
    </row>
    <row r="265" spans="1:24" ht="13.9" customHeight="1" x14ac:dyDescent="0.2">
      <c r="A265" s="11">
        <v>47015090</v>
      </c>
      <c r="B265" s="22" t="s">
        <v>566</v>
      </c>
      <c r="C265" s="22" t="s">
        <v>806</v>
      </c>
      <c r="D265" s="22" t="s">
        <v>807</v>
      </c>
      <c r="E265" s="22" t="s">
        <v>326</v>
      </c>
      <c r="F265" s="22">
        <v>7</v>
      </c>
      <c r="G265" s="22">
        <v>2067</v>
      </c>
      <c r="H265" s="23">
        <v>-76.932694439999992</v>
      </c>
      <c r="I265" s="24">
        <v>1.1683055600000001</v>
      </c>
      <c r="J265" s="25">
        <v>21.2975465979248</v>
      </c>
      <c r="K265" s="26">
        <v>21.277877242103191</v>
      </c>
      <c r="L265" s="26">
        <v>21.034386522780881</v>
      </c>
      <c r="M265" s="26">
        <v>20.854225256792311</v>
      </c>
      <c r="N265" s="26">
        <v>20.452863393003391</v>
      </c>
      <c r="O265" s="26">
        <v>19.39007279537547</v>
      </c>
      <c r="P265" s="26">
        <v>18.85850947459025</v>
      </c>
      <c r="Q265" s="26">
        <v>19.205894013237859</v>
      </c>
      <c r="R265" s="26">
        <v>20.184814488719152</v>
      </c>
      <c r="S265" s="26">
        <v>21.18864662107605</v>
      </c>
      <c r="T265" s="26">
        <v>21.877657009119812</v>
      </c>
      <c r="U265" s="26">
        <v>21.521943722041851</v>
      </c>
      <c r="V265" s="27">
        <f t="shared" si="4"/>
        <v>20.595369761397084</v>
      </c>
      <c r="W265" s="28">
        <v>213</v>
      </c>
      <c r="X265" s="29">
        <v>0.88749999999999996</v>
      </c>
    </row>
    <row r="266" spans="1:24" ht="13.9" customHeight="1" x14ac:dyDescent="0.2">
      <c r="A266" s="11">
        <v>44015010</v>
      </c>
      <c r="B266" s="22" t="s">
        <v>569</v>
      </c>
      <c r="C266" s="22" t="s">
        <v>360</v>
      </c>
      <c r="D266" s="22" t="s">
        <v>360</v>
      </c>
      <c r="E266" s="22" t="s">
        <v>326</v>
      </c>
      <c r="F266" s="22">
        <v>7</v>
      </c>
      <c r="G266" s="22">
        <v>440</v>
      </c>
      <c r="H266" s="23">
        <v>-76.619250000000008</v>
      </c>
      <c r="I266" s="24">
        <v>1.0342499999999999</v>
      </c>
      <c r="J266" s="25">
        <v>30.891840544461509</v>
      </c>
      <c r="K266" s="26">
        <v>30.410768213268209</v>
      </c>
      <c r="L266" s="26">
        <v>29.587094817286701</v>
      </c>
      <c r="M266" s="26">
        <v>29.464161732265179</v>
      </c>
      <c r="N266" s="26">
        <v>28.596527005314549</v>
      </c>
      <c r="O266" s="26">
        <v>27.886324650657979</v>
      </c>
      <c r="P266" s="26">
        <v>28.05153562159013</v>
      </c>
      <c r="Q266" s="26">
        <v>29.522981390911191</v>
      </c>
      <c r="R266" s="26">
        <v>30.501001895436762</v>
      </c>
      <c r="S266" s="26">
        <v>31.457899338150231</v>
      </c>
      <c r="T266" s="26">
        <v>30.94458756512396</v>
      </c>
      <c r="U266" s="26">
        <v>30.102122601653601</v>
      </c>
      <c r="V266" s="27">
        <f t="shared" si="4"/>
        <v>29.78473711467667</v>
      </c>
      <c r="W266" s="28">
        <v>111</v>
      </c>
      <c r="X266" s="29">
        <v>0.92500000000000004</v>
      </c>
    </row>
    <row r="267" spans="1:24" ht="13.9" customHeight="1" x14ac:dyDescent="0.2">
      <c r="A267" s="11">
        <v>26125061</v>
      </c>
      <c r="B267" s="22" t="s">
        <v>565</v>
      </c>
      <c r="C267" s="22" t="s">
        <v>66</v>
      </c>
      <c r="D267" s="22" t="s">
        <v>808</v>
      </c>
      <c r="E267" s="22" t="s">
        <v>67</v>
      </c>
      <c r="F267" s="22">
        <v>9</v>
      </c>
      <c r="G267" s="22">
        <v>1229</v>
      </c>
      <c r="H267" s="23">
        <v>-75.766388890000002</v>
      </c>
      <c r="I267" s="24">
        <v>4.4547222199999998</v>
      </c>
      <c r="J267" s="25">
        <v>28.048202529559589</v>
      </c>
      <c r="K267" s="26">
        <v>28.272327130085749</v>
      </c>
      <c r="L267" s="26">
        <v>27.869645559538039</v>
      </c>
      <c r="M267" s="26">
        <v>27.620899014778331</v>
      </c>
      <c r="N267" s="26">
        <v>27.35845978714066</v>
      </c>
      <c r="O267" s="26">
        <v>27.744458977407849</v>
      </c>
      <c r="P267" s="26">
        <v>28.251824116743482</v>
      </c>
      <c r="Q267" s="26">
        <v>28.821983273596171</v>
      </c>
      <c r="R267" s="26">
        <v>28.21960773581463</v>
      </c>
      <c r="S267" s="26">
        <v>27.362560803891451</v>
      </c>
      <c r="T267" s="26">
        <v>27.006799999999991</v>
      </c>
      <c r="U267" s="26">
        <v>27.42065376344086</v>
      </c>
      <c r="V267" s="27">
        <f t="shared" si="4"/>
        <v>27.833118557666399</v>
      </c>
      <c r="W267" s="28">
        <v>322</v>
      </c>
      <c r="X267" s="29">
        <v>0.89444444444444449</v>
      </c>
    </row>
    <row r="268" spans="1:24" ht="13.9" customHeight="1" x14ac:dyDescent="0.2">
      <c r="A268" s="11">
        <v>26135040</v>
      </c>
      <c r="B268" s="22" t="s">
        <v>565</v>
      </c>
      <c r="C268" s="22" t="s">
        <v>63</v>
      </c>
      <c r="D268" s="22" t="s">
        <v>65</v>
      </c>
      <c r="E268" s="22" t="s">
        <v>809</v>
      </c>
      <c r="F268" s="22">
        <v>9</v>
      </c>
      <c r="G268" s="22">
        <v>1342</v>
      </c>
      <c r="H268" s="23">
        <v>-75.737222220000007</v>
      </c>
      <c r="I268" s="24">
        <v>4.8158611100000002</v>
      </c>
      <c r="J268" s="25">
        <v>27.245852534562211</v>
      </c>
      <c r="K268" s="26">
        <v>27.42950993714965</v>
      </c>
      <c r="L268" s="26">
        <v>26.975376344086019</v>
      </c>
      <c r="M268" s="26">
        <v>26.44179698216735</v>
      </c>
      <c r="N268" s="26">
        <v>26.120987654320999</v>
      </c>
      <c r="O268" s="26">
        <v>26.313589743589748</v>
      </c>
      <c r="P268" s="26">
        <v>26.8683870967742</v>
      </c>
      <c r="Q268" s="26">
        <v>27.308103225806452</v>
      </c>
      <c r="R268" s="26">
        <v>27.03996905393457</v>
      </c>
      <c r="S268" s="26">
        <v>26.187468982630271</v>
      </c>
      <c r="T268" s="26">
        <v>25.944678586632609</v>
      </c>
      <c r="U268" s="26">
        <v>26.38513824884792</v>
      </c>
      <c r="V268" s="27">
        <f t="shared" si="4"/>
        <v>26.688404865875167</v>
      </c>
      <c r="W268" s="28">
        <v>322</v>
      </c>
      <c r="X268" s="29">
        <v>0.89444444444444449</v>
      </c>
    </row>
    <row r="269" spans="1:24" ht="13.9" customHeight="1" x14ac:dyDescent="0.2">
      <c r="A269" s="11">
        <v>26135100</v>
      </c>
      <c r="B269" s="22" t="s">
        <v>566</v>
      </c>
      <c r="C269" s="22" t="s">
        <v>441</v>
      </c>
      <c r="D269" s="22" t="s">
        <v>65</v>
      </c>
      <c r="E269" s="22" t="s">
        <v>809</v>
      </c>
      <c r="F269" s="22">
        <v>9</v>
      </c>
      <c r="G269" s="22">
        <v>995</v>
      </c>
      <c r="H269" s="23">
        <v>-75.877555560000005</v>
      </c>
      <c r="I269" s="24">
        <v>4.87802778</v>
      </c>
      <c r="J269" s="25">
        <v>30.192258064516128</v>
      </c>
      <c r="K269" s="26">
        <v>30.232156540777229</v>
      </c>
      <c r="L269" s="26">
        <v>29.87227956989247</v>
      </c>
      <c r="M269" s="26">
        <v>29.63758620689655</v>
      </c>
      <c r="N269" s="26">
        <v>29.33032258064517</v>
      </c>
      <c r="O269" s="26">
        <v>29.45919540229885</v>
      </c>
      <c r="P269" s="26">
        <v>30.27748387096775</v>
      </c>
      <c r="Q269" s="26">
        <v>30.283376344086019</v>
      </c>
      <c r="R269" s="26">
        <v>30.62928735632185</v>
      </c>
      <c r="S269" s="26">
        <v>29.494387096774201</v>
      </c>
      <c r="T269" s="26">
        <v>29.015816091954029</v>
      </c>
      <c r="U269" s="26">
        <v>29.194384707287941</v>
      </c>
      <c r="V269" s="27">
        <f t="shared" si="4"/>
        <v>29.801544486034846</v>
      </c>
      <c r="W269" s="28">
        <v>118</v>
      </c>
      <c r="X269" s="29">
        <v>0.98333333333333328</v>
      </c>
    </row>
    <row r="270" spans="1:24" ht="13.9" customHeight="1" x14ac:dyDescent="0.2">
      <c r="A270" s="11">
        <v>54015010</v>
      </c>
      <c r="B270" s="22" t="s">
        <v>566</v>
      </c>
      <c r="C270" s="22" t="s">
        <v>452</v>
      </c>
      <c r="D270" s="22" t="s">
        <v>452</v>
      </c>
      <c r="E270" s="22" t="s">
        <v>809</v>
      </c>
      <c r="F270" s="22">
        <v>9</v>
      </c>
      <c r="G270" s="22">
        <v>1505</v>
      </c>
      <c r="H270" s="23">
        <v>-76.031638889999996</v>
      </c>
      <c r="I270" s="24">
        <v>5.2334444400000004</v>
      </c>
      <c r="J270" s="25">
        <v>21.75516129032258</v>
      </c>
      <c r="K270" s="26">
        <v>21.730588624338619</v>
      </c>
      <c r="L270" s="26">
        <v>22.134592006991891</v>
      </c>
      <c r="M270" s="26">
        <v>22.353084045584051</v>
      </c>
      <c r="N270" s="26">
        <v>22.634231553578051</v>
      </c>
      <c r="O270" s="26">
        <v>22.143997445721581</v>
      </c>
      <c r="P270" s="26">
        <v>22.423335331438221</v>
      </c>
      <c r="Q270" s="26">
        <v>22.4204546517064</v>
      </c>
      <c r="R270" s="26">
        <v>22.212165435139571</v>
      </c>
      <c r="S270" s="26">
        <v>22.1029437470205</v>
      </c>
      <c r="T270" s="26">
        <v>21.511302681992341</v>
      </c>
      <c r="U270" s="26">
        <v>21.732352368789151</v>
      </c>
      <c r="V270" s="27">
        <f t="shared" si="4"/>
        <v>22.096184098551912</v>
      </c>
      <c r="W270" s="28">
        <v>98</v>
      </c>
      <c r="X270" s="29">
        <v>0.81666666666666665</v>
      </c>
    </row>
    <row r="271" spans="1:24" ht="13.9" customHeight="1" x14ac:dyDescent="0.2">
      <c r="A271" s="11">
        <v>26135160</v>
      </c>
      <c r="B271" s="22" t="s">
        <v>567</v>
      </c>
      <c r="C271" s="22" t="s">
        <v>457</v>
      </c>
      <c r="D271" s="22" t="s">
        <v>810</v>
      </c>
      <c r="E271" s="22" t="s">
        <v>809</v>
      </c>
      <c r="F271" s="22">
        <v>9</v>
      </c>
      <c r="G271" s="22">
        <v>1947</v>
      </c>
      <c r="H271" s="23">
        <v>-75.579972220000002</v>
      </c>
      <c r="I271" s="24">
        <v>4.8416666700000004</v>
      </c>
      <c r="J271" s="25">
        <v>21.663107526881721</v>
      </c>
      <c r="K271" s="26">
        <v>21.867655537310711</v>
      </c>
      <c r="L271" s="26">
        <v>21.89456391875747</v>
      </c>
      <c r="M271" s="26">
        <v>21.586259259259261</v>
      </c>
      <c r="N271" s="26">
        <v>21.51997579320939</v>
      </c>
      <c r="O271" s="26">
        <v>21.513933588761169</v>
      </c>
      <c r="P271" s="26">
        <v>21.95525324434557</v>
      </c>
      <c r="Q271" s="26">
        <v>22.417301075268821</v>
      </c>
      <c r="R271" s="26">
        <v>21.316998722860792</v>
      </c>
      <c r="S271" s="26">
        <v>21.260649133958371</v>
      </c>
      <c r="T271" s="26">
        <v>20.931195402298851</v>
      </c>
      <c r="U271" s="26">
        <v>21.286771968854289</v>
      </c>
      <c r="V271" s="27">
        <f t="shared" si="4"/>
        <v>21.60113876431387</v>
      </c>
      <c r="W271" s="28">
        <v>118</v>
      </c>
      <c r="X271" s="29">
        <v>0.98333333333333328</v>
      </c>
    </row>
    <row r="272" spans="1:24" ht="13.9" customHeight="1" x14ac:dyDescent="0.2">
      <c r="A272" s="11">
        <v>26145030</v>
      </c>
      <c r="B272" s="22" t="s">
        <v>566</v>
      </c>
      <c r="C272" s="22" t="s">
        <v>811</v>
      </c>
      <c r="D272" s="22" t="s">
        <v>812</v>
      </c>
      <c r="E272" s="22" t="s">
        <v>809</v>
      </c>
      <c r="F272" s="22">
        <v>9</v>
      </c>
      <c r="G272" s="22">
        <v>1763</v>
      </c>
      <c r="H272" s="23">
        <v>-75.97</v>
      </c>
      <c r="I272" s="24">
        <v>5.08</v>
      </c>
      <c r="J272" s="25">
        <v>24.259691592023511</v>
      </c>
      <c r="K272" s="26">
        <v>24.472112528544439</v>
      </c>
      <c r="L272" s="26">
        <v>24.208150165246941</v>
      </c>
      <c r="M272" s="26">
        <v>23.71759337791422</v>
      </c>
      <c r="N272" s="26">
        <v>23.515048013627599</v>
      </c>
      <c r="O272" s="26">
        <v>23.672464536590859</v>
      </c>
      <c r="P272" s="26">
        <v>24.233281164045469</v>
      </c>
      <c r="Q272" s="26">
        <v>24.77470115172828</v>
      </c>
      <c r="R272" s="26">
        <v>24.284542402986538</v>
      </c>
      <c r="S272" s="26">
        <v>23.464424836532071</v>
      </c>
      <c r="T272" s="26">
        <v>23.043279242137171</v>
      </c>
      <c r="U272" s="26">
        <v>23.46311867959832</v>
      </c>
      <c r="V272" s="27">
        <f t="shared" si="4"/>
        <v>23.925700640914616</v>
      </c>
      <c r="W272" s="28">
        <v>287</v>
      </c>
      <c r="X272" s="29">
        <v>0.79722222222222228</v>
      </c>
    </row>
    <row r="273" spans="1:24" ht="13.9" customHeight="1" x14ac:dyDescent="0.2">
      <c r="A273" s="11">
        <v>23155030</v>
      </c>
      <c r="B273" s="22" t="s">
        <v>565</v>
      </c>
      <c r="C273" s="22" t="s">
        <v>48</v>
      </c>
      <c r="D273" s="22" t="s">
        <v>50</v>
      </c>
      <c r="E273" s="22" t="s">
        <v>49</v>
      </c>
      <c r="F273" s="22">
        <v>8</v>
      </c>
      <c r="G273" s="22">
        <v>126</v>
      </c>
      <c r="H273" s="23">
        <v>-73.808611110000001</v>
      </c>
      <c r="I273" s="24">
        <v>7.0263888899999998</v>
      </c>
      <c r="J273" s="25">
        <v>32.981835372636262</v>
      </c>
      <c r="K273" s="26">
        <v>33.41668604879068</v>
      </c>
      <c r="L273" s="26">
        <v>32.707354440529613</v>
      </c>
      <c r="M273" s="26">
        <v>32.204597701149432</v>
      </c>
      <c r="N273" s="26">
        <v>31.990060731591932</v>
      </c>
      <c r="O273" s="26">
        <v>32.271835116924287</v>
      </c>
      <c r="P273" s="26">
        <v>32.673982202447156</v>
      </c>
      <c r="Q273" s="26">
        <v>32.703385242862417</v>
      </c>
      <c r="R273" s="26">
        <v>32.028002378121293</v>
      </c>
      <c r="S273" s="26">
        <v>31.434330151415409</v>
      </c>
      <c r="T273" s="26">
        <v>31.24071428571429</v>
      </c>
      <c r="U273" s="26">
        <v>31.91367895545315</v>
      </c>
      <c r="V273" s="27">
        <f t="shared" si="4"/>
        <v>32.297205218969658</v>
      </c>
      <c r="W273" s="28">
        <v>345</v>
      </c>
      <c r="X273" s="29">
        <v>0.95833333333333337</v>
      </c>
    </row>
    <row r="274" spans="1:24" ht="13.9" customHeight="1" x14ac:dyDescent="0.2">
      <c r="A274" s="11">
        <v>23155040</v>
      </c>
      <c r="B274" s="22" t="s">
        <v>566</v>
      </c>
      <c r="C274" s="22" t="s">
        <v>813</v>
      </c>
      <c r="D274" s="22" t="s">
        <v>50</v>
      </c>
      <c r="E274" s="22" t="s">
        <v>49</v>
      </c>
      <c r="F274" s="22">
        <v>8</v>
      </c>
      <c r="G274" s="22">
        <v>114</v>
      </c>
      <c r="H274" s="23">
        <v>-73.765083329999996</v>
      </c>
      <c r="I274" s="24">
        <v>6.8595555600000004</v>
      </c>
      <c r="J274" s="25">
        <v>33.645116262513902</v>
      </c>
      <c r="K274" s="26">
        <v>33.598337122647457</v>
      </c>
      <c r="L274" s="26">
        <v>33.11907647400956</v>
      </c>
      <c r="M274" s="26">
        <v>32.815821360153251</v>
      </c>
      <c r="N274" s="26">
        <v>32.871393655430353</v>
      </c>
      <c r="O274" s="26">
        <v>32.928483413036538</v>
      </c>
      <c r="P274" s="26">
        <v>33.366042996244893</v>
      </c>
      <c r="Q274" s="26">
        <v>33.32113210309651</v>
      </c>
      <c r="R274" s="26">
        <v>32.992364601630797</v>
      </c>
      <c r="S274" s="26">
        <v>32.510170070423683</v>
      </c>
      <c r="T274" s="26">
        <v>32.380235165536902</v>
      </c>
      <c r="U274" s="26">
        <v>32.92765913308461</v>
      </c>
      <c r="V274" s="27">
        <f t="shared" si="4"/>
        <v>33.039652696484033</v>
      </c>
      <c r="W274" s="28">
        <v>294</v>
      </c>
      <c r="X274" s="29">
        <v>0.81666666666666665</v>
      </c>
    </row>
    <row r="275" spans="1:24" ht="13.9" customHeight="1" x14ac:dyDescent="0.2">
      <c r="A275" s="11">
        <v>24035260</v>
      </c>
      <c r="B275" s="22" t="s">
        <v>566</v>
      </c>
      <c r="C275" s="22" t="s">
        <v>277</v>
      </c>
      <c r="D275" s="22" t="s">
        <v>277</v>
      </c>
      <c r="E275" s="22" t="s">
        <v>49</v>
      </c>
      <c r="F275" s="22">
        <v>6</v>
      </c>
      <c r="G275" s="22">
        <v>1082</v>
      </c>
      <c r="H275" s="23">
        <v>-72.696611110000006</v>
      </c>
      <c r="I275" s="24">
        <v>6.5207222199999997</v>
      </c>
      <c r="J275" s="25">
        <v>34.599454004216007</v>
      </c>
      <c r="K275" s="26">
        <v>34.852824634473407</v>
      </c>
      <c r="L275" s="26">
        <v>34.40445392209535</v>
      </c>
      <c r="M275" s="26">
        <v>33.400933028940678</v>
      </c>
      <c r="N275" s="26">
        <v>32.645996487921671</v>
      </c>
      <c r="O275" s="26">
        <v>32.948760110685413</v>
      </c>
      <c r="P275" s="26">
        <v>33.475307321525342</v>
      </c>
      <c r="Q275" s="26">
        <v>33.875629502866438</v>
      </c>
      <c r="R275" s="26">
        <v>33.508208271932411</v>
      </c>
      <c r="S275" s="26">
        <v>32.49860476759401</v>
      </c>
      <c r="T275" s="26">
        <v>32.493020549742027</v>
      </c>
      <c r="U275" s="26">
        <v>33.735541281114138</v>
      </c>
      <c r="V275" s="27">
        <f t="shared" si="4"/>
        <v>33.536561156925579</v>
      </c>
      <c r="W275" s="28">
        <v>321</v>
      </c>
      <c r="X275" s="29">
        <v>0.89166666666666672</v>
      </c>
    </row>
    <row r="276" spans="1:24" ht="13.9" customHeight="1" x14ac:dyDescent="0.2">
      <c r="A276" s="11">
        <v>24035400</v>
      </c>
      <c r="B276" s="22" t="s">
        <v>566</v>
      </c>
      <c r="C276" s="22" t="s">
        <v>814</v>
      </c>
      <c r="D276" s="22" t="s">
        <v>393</v>
      </c>
      <c r="E276" s="22" t="s">
        <v>49</v>
      </c>
      <c r="F276" s="22">
        <v>8</v>
      </c>
      <c r="G276" s="22">
        <v>2841</v>
      </c>
      <c r="H276" s="23">
        <v>-72.67777778</v>
      </c>
      <c r="I276" s="24">
        <v>6.84527778</v>
      </c>
      <c r="J276" s="25">
        <v>18.98505376344086</v>
      </c>
      <c r="K276" s="26">
        <v>19.521890394088668</v>
      </c>
      <c r="L276" s="26">
        <v>19.315322580645159</v>
      </c>
      <c r="M276" s="26">
        <v>18.685833333333338</v>
      </c>
      <c r="N276" s="26">
        <v>18.367862903225809</v>
      </c>
      <c r="O276" s="26">
        <v>17.72291666666667</v>
      </c>
      <c r="P276" s="26">
        <v>17.595698924731181</v>
      </c>
      <c r="Q276" s="26">
        <v>17.735029868578259</v>
      </c>
      <c r="R276" s="26">
        <v>17.974891443167309</v>
      </c>
      <c r="S276" s="26">
        <v>17.850480506461221</v>
      </c>
      <c r="T276" s="26">
        <v>17.85136653895275</v>
      </c>
      <c r="U276" s="26">
        <v>18.29354838709677</v>
      </c>
      <c r="V276" s="27">
        <f t="shared" si="4"/>
        <v>18.324991275865667</v>
      </c>
      <c r="W276" s="28">
        <v>101</v>
      </c>
      <c r="X276" s="29">
        <v>0.84166666666666667</v>
      </c>
    </row>
    <row r="277" spans="1:24" ht="13.9" customHeight="1" x14ac:dyDescent="0.2">
      <c r="A277" s="11">
        <v>24035270</v>
      </c>
      <c r="B277" s="22" t="s">
        <v>566</v>
      </c>
      <c r="C277" s="22" t="s">
        <v>815</v>
      </c>
      <c r="D277" s="22" t="s">
        <v>393</v>
      </c>
      <c r="E277" s="22" t="s">
        <v>49</v>
      </c>
      <c r="F277" s="22">
        <v>8</v>
      </c>
      <c r="G277" s="22">
        <v>2698</v>
      </c>
      <c r="H277" s="23">
        <v>-72.707499999999996</v>
      </c>
      <c r="I277" s="24">
        <v>6.8408333299999997</v>
      </c>
      <c r="J277" s="25">
        <v>19.983489931657029</v>
      </c>
      <c r="K277" s="26">
        <v>20.364520870076429</v>
      </c>
      <c r="L277" s="26">
        <v>20.08172043010752</v>
      </c>
      <c r="M277" s="26">
        <v>19.559926209734641</v>
      </c>
      <c r="N277" s="26">
        <v>19.226525952475772</v>
      </c>
      <c r="O277" s="26">
        <v>18.601096515234449</v>
      </c>
      <c r="P277" s="26">
        <v>18.310886600190681</v>
      </c>
      <c r="Q277" s="26">
        <v>18.36422115107321</v>
      </c>
      <c r="R277" s="26">
        <v>18.679720651138279</v>
      </c>
      <c r="S277" s="26">
        <v>18.63064132104455</v>
      </c>
      <c r="T277" s="26">
        <v>18.759877531472359</v>
      </c>
      <c r="U277" s="26">
        <v>19.602765797523858</v>
      </c>
      <c r="V277" s="27">
        <f t="shared" si="4"/>
        <v>19.180449413477394</v>
      </c>
      <c r="W277" s="28">
        <v>104</v>
      </c>
      <c r="X277" s="29">
        <v>0.8666666666666667</v>
      </c>
    </row>
    <row r="278" spans="1:24" ht="13.9" customHeight="1" x14ac:dyDescent="0.2">
      <c r="A278" s="11">
        <v>24025050</v>
      </c>
      <c r="B278" s="22" t="s">
        <v>566</v>
      </c>
      <c r="C278" s="22" t="s">
        <v>816</v>
      </c>
      <c r="D278" s="22" t="s">
        <v>816</v>
      </c>
      <c r="E278" s="22" t="s">
        <v>49</v>
      </c>
      <c r="F278" s="22">
        <v>8</v>
      </c>
      <c r="G278" s="22">
        <v>1350</v>
      </c>
      <c r="H278" s="23">
        <v>-73.150555560000001</v>
      </c>
      <c r="I278" s="24">
        <v>6.2741666699999996</v>
      </c>
      <c r="J278" s="25">
        <v>29.56105766231461</v>
      </c>
      <c r="K278" s="26">
        <v>29.807826134714741</v>
      </c>
      <c r="L278" s="26">
        <v>29.378818904780569</v>
      </c>
      <c r="M278" s="26">
        <v>28.79037698182746</v>
      </c>
      <c r="N278" s="26">
        <v>28.577986953033982</v>
      </c>
      <c r="O278" s="26">
        <v>28.435639223038049</v>
      </c>
      <c r="P278" s="26">
        <v>28.614380900480469</v>
      </c>
      <c r="Q278" s="26">
        <v>28.818652097295789</v>
      </c>
      <c r="R278" s="26">
        <v>28.782903200204199</v>
      </c>
      <c r="S278" s="26">
        <v>28.46435704282851</v>
      </c>
      <c r="T278" s="26">
        <v>28.39804531486531</v>
      </c>
      <c r="U278" s="26">
        <v>28.785261400226549</v>
      </c>
      <c r="V278" s="27">
        <f t="shared" si="4"/>
        <v>28.867942151300856</v>
      </c>
      <c r="W278" s="28">
        <v>299</v>
      </c>
      <c r="X278" s="29">
        <v>0.8305555555555556</v>
      </c>
    </row>
    <row r="279" spans="1:24" ht="13.9" customHeight="1" x14ac:dyDescent="0.2">
      <c r="A279" s="11">
        <v>24015260</v>
      </c>
      <c r="B279" s="22" t="s">
        <v>566</v>
      </c>
      <c r="C279" s="22" t="s">
        <v>133</v>
      </c>
      <c r="D279" s="22" t="s">
        <v>699</v>
      </c>
      <c r="E279" s="22" t="s">
        <v>49</v>
      </c>
      <c r="F279" s="22">
        <v>8</v>
      </c>
      <c r="G279" s="22">
        <v>1090</v>
      </c>
      <c r="H279" s="23">
        <v>-73.368333329999999</v>
      </c>
      <c r="I279" s="24">
        <v>6.3550000000000004</v>
      </c>
      <c r="J279" s="25">
        <v>31.06122119815668</v>
      </c>
      <c r="K279" s="26">
        <v>31.604735551095711</v>
      </c>
      <c r="L279" s="26">
        <v>31.106748680191391</v>
      </c>
      <c r="M279" s="26">
        <v>30.641949210579899</v>
      </c>
      <c r="N279" s="26">
        <v>30.210997457341549</v>
      </c>
      <c r="O279" s="26">
        <v>30.1509067688378</v>
      </c>
      <c r="P279" s="26">
        <v>30.282678784775559</v>
      </c>
      <c r="Q279" s="26">
        <v>30.53754007980649</v>
      </c>
      <c r="R279" s="26">
        <v>30.4095652173913</v>
      </c>
      <c r="S279" s="26">
        <v>29.990322580645159</v>
      </c>
      <c r="T279" s="26">
        <v>29.71399014778326</v>
      </c>
      <c r="U279" s="26">
        <v>30.3247633172661</v>
      </c>
      <c r="V279" s="27">
        <f t="shared" si="4"/>
        <v>30.502951582822572</v>
      </c>
      <c r="W279" s="28">
        <v>330</v>
      </c>
      <c r="X279" s="29">
        <v>0.91666666666666663</v>
      </c>
    </row>
    <row r="280" spans="1:24" ht="13.9" customHeight="1" x14ac:dyDescent="0.2">
      <c r="A280" s="11">
        <v>23125120</v>
      </c>
      <c r="B280" s="22" t="s">
        <v>566</v>
      </c>
      <c r="C280" s="22" t="s">
        <v>382</v>
      </c>
      <c r="D280" s="22" t="s">
        <v>382</v>
      </c>
      <c r="E280" s="22" t="s">
        <v>49</v>
      </c>
      <c r="F280" s="22">
        <v>8</v>
      </c>
      <c r="G280" s="22">
        <v>198</v>
      </c>
      <c r="H280" s="23">
        <v>-73.95222222000001</v>
      </c>
      <c r="I280" s="24">
        <v>6.3086111100000002</v>
      </c>
      <c r="J280" s="25">
        <v>32.211729287671858</v>
      </c>
      <c r="K280" s="26">
        <v>32.464601885183782</v>
      </c>
      <c r="L280" s="26">
        <v>32.209962779156321</v>
      </c>
      <c r="M280" s="26">
        <v>32.153102880516677</v>
      </c>
      <c r="N280" s="26">
        <v>32.127794462983559</v>
      </c>
      <c r="O280" s="26">
        <v>32.184682810465297</v>
      </c>
      <c r="P280" s="26">
        <v>32.385684601765163</v>
      </c>
      <c r="Q280" s="26">
        <v>32.604882188186302</v>
      </c>
      <c r="R280" s="26">
        <v>32.380779918578327</v>
      </c>
      <c r="S280" s="26">
        <v>31.708777208074711</v>
      </c>
      <c r="T280" s="26">
        <v>31.503225887839719</v>
      </c>
      <c r="U280" s="26">
        <v>31.64597342134898</v>
      </c>
      <c r="V280" s="27">
        <f t="shared" si="4"/>
        <v>32.131766444314223</v>
      </c>
      <c r="W280" s="28">
        <v>295</v>
      </c>
      <c r="X280" s="29">
        <v>0.81944444444444442</v>
      </c>
    </row>
    <row r="281" spans="1:24" ht="13.9" customHeight="1" x14ac:dyDescent="0.2">
      <c r="A281" s="11">
        <v>23145020</v>
      </c>
      <c r="B281" s="22" t="s">
        <v>566</v>
      </c>
      <c r="C281" s="22" t="s">
        <v>385</v>
      </c>
      <c r="D281" s="22" t="s">
        <v>817</v>
      </c>
      <c r="E281" s="22" t="s">
        <v>49</v>
      </c>
      <c r="F281" s="22">
        <v>8</v>
      </c>
      <c r="G281" s="22">
        <v>805</v>
      </c>
      <c r="H281" s="23">
        <v>-73.510000000000005</v>
      </c>
      <c r="I281" s="24">
        <v>6.6963888899999997</v>
      </c>
      <c r="J281" s="25">
        <v>27.810015091199372</v>
      </c>
      <c r="K281" s="26">
        <v>28.014972203837029</v>
      </c>
      <c r="L281" s="26">
        <v>27.75380574808726</v>
      </c>
      <c r="M281" s="26">
        <v>27.773486062229811</v>
      </c>
      <c r="N281" s="26">
        <v>27.94193572039898</v>
      </c>
      <c r="O281" s="26">
        <v>28.073483481184631</v>
      </c>
      <c r="P281" s="26">
        <v>28.4180188276693</v>
      </c>
      <c r="Q281" s="26">
        <v>28.320294426781651</v>
      </c>
      <c r="R281" s="26">
        <v>27.9412206432315</v>
      </c>
      <c r="S281" s="26">
        <v>27.45305329187455</v>
      </c>
      <c r="T281" s="26">
        <v>27.106218044823741</v>
      </c>
      <c r="U281" s="26">
        <v>27.296378684734488</v>
      </c>
      <c r="V281" s="27">
        <f t="shared" si="4"/>
        <v>27.825240185504356</v>
      </c>
      <c r="W281" s="28">
        <v>293</v>
      </c>
      <c r="X281" s="29">
        <v>0.81388888888888888</v>
      </c>
    </row>
    <row r="282" spans="1:24" ht="13.9" customHeight="1" x14ac:dyDescent="0.2">
      <c r="A282" s="11">
        <v>24015280</v>
      </c>
      <c r="B282" s="22" t="s">
        <v>566</v>
      </c>
      <c r="C282" s="22" t="s">
        <v>818</v>
      </c>
      <c r="D282" s="22" t="s">
        <v>818</v>
      </c>
      <c r="E282" s="22" t="s">
        <v>49</v>
      </c>
      <c r="F282" s="22">
        <v>8</v>
      </c>
      <c r="G282" s="22">
        <v>1900</v>
      </c>
      <c r="H282" s="23">
        <v>-73.343611109999998</v>
      </c>
      <c r="I282" s="24">
        <v>5.9447222200000001</v>
      </c>
      <c r="J282" s="25">
        <v>23.873537429417109</v>
      </c>
      <c r="K282" s="26">
        <v>23.906544750140721</v>
      </c>
      <c r="L282" s="26">
        <v>23.636691902786179</v>
      </c>
      <c r="M282" s="26">
        <v>23.405849795604801</v>
      </c>
      <c r="N282" s="26">
        <v>23.31245338655906</v>
      </c>
      <c r="O282" s="26">
        <v>23.336130095929811</v>
      </c>
      <c r="P282" s="26">
        <v>23.44852546484487</v>
      </c>
      <c r="Q282" s="26">
        <v>23.6398070146188</v>
      </c>
      <c r="R282" s="26">
        <v>23.745538586461421</v>
      </c>
      <c r="S282" s="26">
        <v>23.454571834006071</v>
      </c>
      <c r="T282" s="26">
        <v>23.21369321377307</v>
      </c>
      <c r="U282" s="26">
        <v>23.359794198540641</v>
      </c>
      <c r="V282" s="27">
        <f t="shared" si="4"/>
        <v>23.527761472723551</v>
      </c>
      <c r="W282" s="28">
        <v>290</v>
      </c>
      <c r="X282" s="29">
        <v>0.80555555555555558</v>
      </c>
    </row>
    <row r="283" spans="1:24" ht="13.9" customHeight="1" x14ac:dyDescent="0.2">
      <c r="A283" s="11">
        <v>24015250</v>
      </c>
      <c r="B283" s="22" t="s">
        <v>566</v>
      </c>
      <c r="C283" s="22" t="s">
        <v>401</v>
      </c>
      <c r="D283" s="22" t="s">
        <v>819</v>
      </c>
      <c r="E283" s="22" t="s">
        <v>49</v>
      </c>
      <c r="F283" s="22">
        <v>8</v>
      </c>
      <c r="G283" s="22">
        <v>1400</v>
      </c>
      <c r="H283" s="23">
        <v>-73.415388890000003</v>
      </c>
      <c r="I283" s="24">
        <v>6.2371666699999997</v>
      </c>
      <c r="J283" s="25">
        <v>26.558924731182799</v>
      </c>
      <c r="K283" s="26">
        <v>26.710092592592591</v>
      </c>
      <c r="L283" s="26">
        <v>26.6466623655914</v>
      </c>
      <c r="M283" s="26">
        <v>26.496154730327149</v>
      </c>
      <c r="N283" s="26">
        <v>26.279385607940451</v>
      </c>
      <c r="O283" s="26">
        <v>26.337094164456229</v>
      </c>
      <c r="P283" s="26">
        <v>26.493225806451608</v>
      </c>
      <c r="Q283" s="26">
        <v>26.486742471058381</v>
      </c>
      <c r="R283" s="26">
        <v>26.57162068965517</v>
      </c>
      <c r="S283" s="26">
        <v>25.961271889400919</v>
      </c>
      <c r="T283" s="26">
        <v>25.84333333333333</v>
      </c>
      <c r="U283" s="26">
        <v>25.98733870967742</v>
      </c>
      <c r="V283" s="27">
        <f t="shared" si="4"/>
        <v>26.364320590972287</v>
      </c>
      <c r="W283" s="28">
        <v>115</v>
      </c>
      <c r="X283" s="29">
        <v>0.95833333333333337</v>
      </c>
    </row>
    <row r="284" spans="1:24" ht="13.9" customHeight="1" x14ac:dyDescent="0.2">
      <c r="A284" s="11">
        <v>23125130</v>
      </c>
      <c r="B284" s="22" t="s">
        <v>604</v>
      </c>
      <c r="C284" s="22" t="s">
        <v>820</v>
      </c>
      <c r="D284" s="22" t="s">
        <v>820</v>
      </c>
      <c r="E284" s="22" t="s">
        <v>49</v>
      </c>
      <c r="F284" s="22">
        <v>8</v>
      </c>
      <c r="G284" s="22">
        <v>935</v>
      </c>
      <c r="H284" s="23">
        <v>-73.808888890000006</v>
      </c>
      <c r="I284" s="24">
        <v>6.2213888900000001</v>
      </c>
      <c r="J284" s="25">
        <v>26.889645021588709</v>
      </c>
      <c r="K284" s="26">
        <v>27.010462385766189</v>
      </c>
      <c r="L284" s="26">
        <v>26.818014453005961</v>
      </c>
      <c r="M284" s="26">
        <v>26.850945872093199</v>
      </c>
      <c r="N284" s="26">
        <v>26.841927255414522</v>
      </c>
      <c r="O284" s="26">
        <v>26.905017951733011</v>
      </c>
      <c r="P284" s="26">
        <v>27.107130562780711</v>
      </c>
      <c r="Q284" s="26">
        <v>27.26541215385517</v>
      </c>
      <c r="R284" s="26">
        <v>26.872512497719399</v>
      </c>
      <c r="S284" s="26">
        <v>26.561733730235581</v>
      </c>
      <c r="T284" s="26">
        <v>26.204121409312979</v>
      </c>
      <c r="U284" s="26">
        <v>26.418154877161179</v>
      </c>
      <c r="V284" s="27">
        <f t="shared" si="4"/>
        <v>26.812089847555544</v>
      </c>
      <c r="W284" s="28">
        <v>226</v>
      </c>
      <c r="X284" s="29">
        <v>0.94166666666666665</v>
      </c>
    </row>
    <row r="285" spans="1:24" ht="13.9" customHeight="1" x14ac:dyDescent="0.2">
      <c r="A285" s="11">
        <v>23195502</v>
      </c>
      <c r="B285" s="22" t="s">
        <v>565</v>
      </c>
      <c r="C285" s="22" t="s">
        <v>51</v>
      </c>
      <c r="D285" s="22" t="s">
        <v>52</v>
      </c>
      <c r="E285" s="22" t="s">
        <v>49</v>
      </c>
      <c r="F285" s="22">
        <v>8</v>
      </c>
      <c r="G285" s="22">
        <v>1189</v>
      </c>
      <c r="H285" s="23">
        <v>-73.184527779999996</v>
      </c>
      <c r="I285" s="24">
        <v>7.1214722200000002</v>
      </c>
      <c r="J285" s="25">
        <v>25.659392059553351</v>
      </c>
      <c r="K285" s="26">
        <v>25.832055433923252</v>
      </c>
      <c r="L285" s="26">
        <v>25.649326961369979</v>
      </c>
      <c r="M285" s="26">
        <v>25.6525377229081</v>
      </c>
      <c r="N285" s="26">
        <v>25.81145430058482</v>
      </c>
      <c r="O285" s="26">
        <v>25.82496913580248</v>
      </c>
      <c r="P285" s="26">
        <v>26.05987085395687</v>
      </c>
      <c r="Q285" s="26">
        <v>26.343645559538029</v>
      </c>
      <c r="R285" s="26">
        <v>26.245613553113561</v>
      </c>
      <c r="S285" s="26">
        <v>25.64850703060381</v>
      </c>
      <c r="T285" s="26">
        <v>25.065280409245929</v>
      </c>
      <c r="U285" s="26">
        <v>25.267673992673991</v>
      </c>
      <c r="V285" s="27">
        <f t="shared" si="4"/>
        <v>25.755027251106185</v>
      </c>
      <c r="W285" s="28">
        <v>319</v>
      </c>
      <c r="X285" s="29">
        <v>0.88611111111111107</v>
      </c>
    </row>
    <row r="286" spans="1:24" ht="13.9" customHeight="1" x14ac:dyDescent="0.2">
      <c r="A286" s="11">
        <v>24025040</v>
      </c>
      <c r="B286" s="22" t="s">
        <v>585</v>
      </c>
      <c r="C286" s="22" t="s">
        <v>821</v>
      </c>
      <c r="D286" s="22" t="s">
        <v>397</v>
      </c>
      <c r="E286" s="22" t="s">
        <v>49</v>
      </c>
      <c r="F286" s="22">
        <v>8</v>
      </c>
      <c r="G286" s="22">
        <v>1673</v>
      </c>
      <c r="H286" s="23">
        <v>-72.968888890000002</v>
      </c>
      <c r="I286" s="24">
        <v>6.47</v>
      </c>
      <c r="J286" s="25">
        <v>26.272544596877189</v>
      </c>
      <c r="K286" s="26">
        <v>26.851357950341939</v>
      </c>
      <c r="L286" s="26">
        <v>26.531052227342549</v>
      </c>
      <c r="M286" s="26">
        <v>25.94736863711001</v>
      </c>
      <c r="N286" s="26">
        <v>25.704925048996241</v>
      </c>
      <c r="O286" s="26">
        <v>25.64692797689824</v>
      </c>
      <c r="P286" s="26">
        <v>25.607592417044291</v>
      </c>
      <c r="Q286" s="26">
        <v>25.85756280925165</v>
      </c>
      <c r="R286" s="26">
        <v>25.812393267651888</v>
      </c>
      <c r="S286" s="26">
        <v>25.391132396764579</v>
      </c>
      <c r="T286" s="26">
        <v>25.102152798244759</v>
      </c>
      <c r="U286" s="26">
        <v>25.528829563712769</v>
      </c>
      <c r="V286" s="27">
        <f t="shared" si="4"/>
        <v>25.854486640853008</v>
      </c>
      <c r="W286" s="28">
        <v>335</v>
      </c>
      <c r="X286" s="29">
        <v>0.93055555555555558</v>
      </c>
    </row>
    <row r="287" spans="1:24" ht="13.9" customHeight="1" x14ac:dyDescent="0.2">
      <c r="A287" s="11">
        <v>24055040</v>
      </c>
      <c r="B287" s="22" t="s">
        <v>566</v>
      </c>
      <c r="C287" s="22" t="s">
        <v>822</v>
      </c>
      <c r="D287" s="22" t="s">
        <v>391</v>
      </c>
      <c r="E287" s="22" t="s">
        <v>49</v>
      </c>
      <c r="F287" s="22">
        <v>8</v>
      </c>
      <c r="G287" s="22">
        <v>940</v>
      </c>
      <c r="H287" s="23">
        <v>-73.292000000000002</v>
      </c>
      <c r="I287" s="24">
        <v>6.5497222199999996</v>
      </c>
      <c r="J287" s="25">
        <v>32.783950067976761</v>
      </c>
      <c r="K287" s="26">
        <v>33.339500878091677</v>
      </c>
      <c r="L287" s="26">
        <v>33.003539820745921</v>
      </c>
      <c r="M287" s="26">
        <v>32.209981597032183</v>
      </c>
      <c r="N287" s="26">
        <v>31.515033927498351</v>
      </c>
      <c r="O287" s="26">
        <v>31.580428261217801</v>
      </c>
      <c r="P287" s="26">
        <v>32.247721945302388</v>
      </c>
      <c r="Q287" s="26">
        <v>32.492888905936347</v>
      </c>
      <c r="R287" s="26">
        <v>32.209496897641714</v>
      </c>
      <c r="S287" s="26">
        <v>31.034799102674029</v>
      </c>
      <c r="T287" s="26">
        <v>30.714685106992992</v>
      </c>
      <c r="U287" s="26">
        <v>31.588259602878061</v>
      </c>
      <c r="V287" s="27">
        <f t="shared" si="4"/>
        <v>32.060023842832351</v>
      </c>
      <c r="W287" s="28">
        <v>345</v>
      </c>
      <c r="X287" s="29">
        <v>0.95833333333333337</v>
      </c>
    </row>
    <row r="288" spans="1:24" ht="13.9" customHeight="1" x14ac:dyDescent="0.2">
      <c r="A288" s="11">
        <v>24025020</v>
      </c>
      <c r="B288" s="22" t="s">
        <v>567</v>
      </c>
      <c r="C288" s="22" t="s">
        <v>388</v>
      </c>
      <c r="D288" s="22" t="s">
        <v>389</v>
      </c>
      <c r="E288" s="22" t="s">
        <v>49</v>
      </c>
      <c r="F288" s="22">
        <v>8</v>
      </c>
      <c r="G288" s="22">
        <v>975</v>
      </c>
      <c r="H288" s="23">
        <v>-73.199166669999997</v>
      </c>
      <c r="I288" s="24">
        <v>6.5322222200000004</v>
      </c>
      <c r="J288" s="25">
        <v>32.944289756649688</v>
      </c>
      <c r="K288" s="26">
        <v>33.361744135611637</v>
      </c>
      <c r="L288" s="26">
        <v>32.882953258906653</v>
      </c>
      <c r="M288" s="26">
        <v>31.551419643929229</v>
      </c>
      <c r="N288" s="26">
        <v>30.566530312475809</v>
      </c>
      <c r="O288" s="26">
        <v>30.588936325488049</v>
      </c>
      <c r="P288" s="26">
        <v>31.20389136077123</v>
      </c>
      <c r="Q288" s="26">
        <v>31.569636633296259</v>
      </c>
      <c r="R288" s="26">
        <v>31.202186621382019</v>
      </c>
      <c r="S288" s="26">
        <v>30.425745453734439</v>
      </c>
      <c r="T288" s="26">
        <v>30.22335806523547</v>
      </c>
      <c r="U288" s="26">
        <v>31.41117490302199</v>
      </c>
      <c r="V288" s="27">
        <f t="shared" si="4"/>
        <v>31.494322205875207</v>
      </c>
      <c r="W288" s="28">
        <v>221</v>
      </c>
      <c r="X288" s="29">
        <v>0.92083333333333328</v>
      </c>
    </row>
    <row r="289" spans="1:24" ht="13.9" customHeight="1" x14ac:dyDescent="0.2">
      <c r="A289" s="11">
        <v>24065010</v>
      </c>
      <c r="B289" s="22" t="s">
        <v>567</v>
      </c>
      <c r="C289" s="22" t="s">
        <v>823</v>
      </c>
      <c r="D289" s="22" t="s">
        <v>824</v>
      </c>
      <c r="E289" s="22" t="s">
        <v>49</v>
      </c>
      <c r="F289" s="22">
        <v>8</v>
      </c>
      <c r="G289" s="22">
        <v>138</v>
      </c>
      <c r="H289" s="23">
        <v>-73.790000000000006</v>
      </c>
      <c r="I289" s="24">
        <v>7.2461111100000002</v>
      </c>
      <c r="J289" s="25">
        <v>34.651879749503777</v>
      </c>
      <c r="K289" s="26">
        <v>35.246647641798283</v>
      </c>
      <c r="L289" s="26">
        <v>34.533011271690143</v>
      </c>
      <c r="M289" s="26">
        <v>33.962780591694383</v>
      </c>
      <c r="N289" s="26">
        <v>33.692467168761993</v>
      </c>
      <c r="O289" s="26">
        <v>33.774218954721597</v>
      </c>
      <c r="P289" s="26">
        <v>34.17689870573399</v>
      </c>
      <c r="Q289" s="26">
        <v>34.290730781347143</v>
      </c>
      <c r="R289" s="26">
        <v>33.528595799844439</v>
      </c>
      <c r="S289" s="26">
        <v>33.235027323211391</v>
      </c>
      <c r="T289" s="26">
        <v>33.044728546322418</v>
      </c>
      <c r="U289" s="26">
        <v>33.459990848149907</v>
      </c>
      <c r="V289" s="27">
        <f t="shared" si="4"/>
        <v>33.966414781898287</v>
      </c>
      <c r="W289" s="28">
        <v>224</v>
      </c>
      <c r="X289" s="29">
        <v>0.93333333333333335</v>
      </c>
    </row>
    <row r="290" spans="1:24" ht="13.9" customHeight="1" x14ac:dyDescent="0.2">
      <c r="A290" s="11">
        <v>23185010</v>
      </c>
      <c r="B290" s="22" t="s">
        <v>585</v>
      </c>
      <c r="C290" s="22" t="s">
        <v>416</v>
      </c>
      <c r="D290" s="22" t="s">
        <v>825</v>
      </c>
      <c r="E290" s="22" t="s">
        <v>49</v>
      </c>
      <c r="F290" s="22">
        <v>8</v>
      </c>
      <c r="G290" s="22">
        <v>328</v>
      </c>
      <c r="H290" s="23">
        <v>-73.537222220000004</v>
      </c>
      <c r="I290" s="24">
        <v>7.4561111100000002</v>
      </c>
      <c r="J290" s="25">
        <v>34.332491535885531</v>
      </c>
      <c r="K290" s="26">
        <v>35.065237100472963</v>
      </c>
      <c r="L290" s="26">
        <v>34.750625290554247</v>
      </c>
      <c r="M290" s="26">
        <v>33.741040793791143</v>
      </c>
      <c r="N290" s="26">
        <v>33.411625115078436</v>
      </c>
      <c r="O290" s="26">
        <v>33.602898602885062</v>
      </c>
      <c r="P290" s="26">
        <v>33.824759929830392</v>
      </c>
      <c r="Q290" s="26">
        <v>33.815831588677668</v>
      </c>
      <c r="R290" s="26">
        <v>33.50350037857438</v>
      </c>
      <c r="S290" s="26">
        <v>33.090682375022418</v>
      </c>
      <c r="T290" s="26">
        <v>32.801820375714257</v>
      </c>
      <c r="U290" s="26">
        <v>33.360131311084672</v>
      </c>
      <c r="V290" s="27">
        <f t="shared" si="4"/>
        <v>33.775053699797596</v>
      </c>
      <c r="W290" s="28">
        <v>302</v>
      </c>
      <c r="X290" s="29">
        <v>0.83888888888888891</v>
      </c>
    </row>
    <row r="291" spans="1:24" ht="13.9" customHeight="1" x14ac:dyDescent="0.2">
      <c r="A291" s="11">
        <v>23195200</v>
      </c>
      <c r="B291" s="22" t="s">
        <v>566</v>
      </c>
      <c r="C291" s="22" t="s">
        <v>826</v>
      </c>
      <c r="D291" s="22" t="s">
        <v>419</v>
      </c>
      <c r="E291" s="22" t="s">
        <v>49</v>
      </c>
      <c r="F291" s="22">
        <v>8</v>
      </c>
      <c r="G291" s="22">
        <v>1850</v>
      </c>
      <c r="H291" s="23">
        <v>-72.991111110000006</v>
      </c>
      <c r="I291" s="24">
        <v>7.4738888899999996</v>
      </c>
      <c r="J291" s="25">
        <v>22.698120381409112</v>
      </c>
      <c r="K291" s="26">
        <v>23.054136306726139</v>
      </c>
      <c r="L291" s="26">
        <v>23.137917637793372</v>
      </c>
      <c r="M291" s="26">
        <v>22.738372354807929</v>
      </c>
      <c r="N291" s="26">
        <v>22.587965321054909</v>
      </c>
      <c r="O291" s="26">
        <v>22.656779982844888</v>
      </c>
      <c r="P291" s="26">
        <v>22.939122654088589</v>
      </c>
      <c r="Q291" s="26">
        <v>22.960100205987001</v>
      </c>
      <c r="R291" s="26">
        <v>22.27984457207581</v>
      </c>
      <c r="S291" s="26">
        <v>21.861162872761248</v>
      </c>
      <c r="T291" s="26">
        <v>21.749870839746318</v>
      </c>
      <c r="U291" s="26">
        <v>22.161612597288599</v>
      </c>
      <c r="V291" s="27">
        <f t="shared" si="4"/>
        <v>22.568750477215321</v>
      </c>
      <c r="W291" s="28">
        <v>210</v>
      </c>
      <c r="X291" s="29">
        <v>0.875</v>
      </c>
    </row>
    <row r="292" spans="1:24" ht="13.9" customHeight="1" x14ac:dyDescent="0.2">
      <c r="A292" s="11">
        <v>37015020</v>
      </c>
      <c r="B292" s="22" t="s">
        <v>585</v>
      </c>
      <c r="C292" s="22" t="s">
        <v>827</v>
      </c>
      <c r="D292" s="22" t="s">
        <v>376</v>
      </c>
      <c r="E292" s="22" t="s">
        <v>49</v>
      </c>
      <c r="F292" s="22">
        <v>8</v>
      </c>
      <c r="G292" s="22">
        <v>3214</v>
      </c>
      <c r="H292" s="23">
        <v>-72.868611110000003</v>
      </c>
      <c r="I292" s="24">
        <v>7.1869444400000004</v>
      </c>
      <c r="J292" s="25">
        <v>14.54152243233222</v>
      </c>
      <c r="K292" s="26">
        <v>14.966278408414841</v>
      </c>
      <c r="L292" s="26">
        <v>14.924058795487049</v>
      </c>
      <c r="M292" s="26">
        <v>14.39775079224734</v>
      </c>
      <c r="N292" s="26">
        <v>13.94816672378556</v>
      </c>
      <c r="O292" s="26">
        <v>12.904461253437111</v>
      </c>
      <c r="P292" s="26">
        <v>12.467666540959829</v>
      </c>
      <c r="Q292" s="26">
        <v>13.20223385477499</v>
      </c>
      <c r="R292" s="26">
        <v>13.71344968140675</v>
      </c>
      <c r="S292" s="26">
        <v>13.780248424174999</v>
      </c>
      <c r="T292" s="26">
        <v>13.77307759272291</v>
      </c>
      <c r="U292" s="26">
        <v>13.885428679801739</v>
      </c>
      <c r="V292" s="27">
        <f t="shared" si="4"/>
        <v>13.875361931628776</v>
      </c>
      <c r="W292" s="28">
        <v>355</v>
      </c>
      <c r="X292" s="29">
        <v>0.98611111111111116</v>
      </c>
    </row>
    <row r="293" spans="1:24" ht="13.9" customHeight="1" x14ac:dyDescent="0.2">
      <c r="A293" s="11">
        <v>24015270</v>
      </c>
      <c r="B293" s="22" t="s">
        <v>567</v>
      </c>
      <c r="C293" s="22" t="s">
        <v>828</v>
      </c>
      <c r="D293" s="22" t="s">
        <v>829</v>
      </c>
      <c r="E293" s="22" t="s">
        <v>49</v>
      </c>
      <c r="F293" s="22">
        <v>8</v>
      </c>
      <c r="G293" s="22">
        <v>2170</v>
      </c>
      <c r="H293" s="23">
        <v>-73.672777780000004</v>
      </c>
      <c r="I293" s="24">
        <v>5.9972222200000003</v>
      </c>
      <c r="J293" s="25">
        <v>23.37289963946434</v>
      </c>
      <c r="K293" s="26">
        <v>23.537475733575349</v>
      </c>
      <c r="L293" s="26">
        <v>23.170269445679779</v>
      </c>
      <c r="M293" s="26">
        <v>23.074200319222172</v>
      </c>
      <c r="N293" s="26">
        <v>22.830822084364581</v>
      </c>
      <c r="O293" s="26">
        <v>22.730074117736951</v>
      </c>
      <c r="P293" s="26">
        <v>22.594056219903891</v>
      </c>
      <c r="Q293" s="26">
        <v>22.516429013842181</v>
      </c>
      <c r="R293" s="26">
        <v>22.866657088122601</v>
      </c>
      <c r="S293" s="26">
        <v>22.573191285110699</v>
      </c>
      <c r="T293" s="26">
        <v>22.450422934731471</v>
      </c>
      <c r="U293" s="26">
        <v>22.805257693733779</v>
      </c>
      <c r="V293" s="27">
        <f t="shared" si="4"/>
        <v>22.876812964623984</v>
      </c>
      <c r="W293" s="28">
        <v>218</v>
      </c>
      <c r="X293" s="29">
        <v>0.90833333333333333</v>
      </c>
    </row>
    <row r="294" spans="1:24" ht="13.9" customHeight="1" x14ac:dyDescent="0.2">
      <c r="A294" s="11">
        <v>24055030</v>
      </c>
      <c r="B294" s="22" t="s">
        <v>566</v>
      </c>
      <c r="C294" s="22" t="s">
        <v>420</v>
      </c>
      <c r="D294" s="22" t="s">
        <v>420</v>
      </c>
      <c r="E294" s="22" t="s">
        <v>49</v>
      </c>
      <c r="F294" s="22">
        <v>8</v>
      </c>
      <c r="G294" s="22">
        <v>1810</v>
      </c>
      <c r="H294" s="23">
        <v>-73.282750000000007</v>
      </c>
      <c r="I294" s="24">
        <v>6.7927777799999998</v>
      </c>
      <c r="J294" s="25">
        <v>23.638034527487921</v>
      </c>
      <c r="K294" s="26">
        <v>24.219536178919089</v>
      </c>
      <c r="L294" s="26">
        <v>24.06074267134424</v>
      </c>
      <c r="M294" s="26">
        <v>23.669948687540639</v>
      </c>
      <c r="N294" s="26">
        <v>23.599728973110079</v>
      </c>
      <c r="O294" s="26">
        <v>23.594519018362519</v>
      </c>
      <c r="P294" s="26">
        <v>23.708222693998628</v>
      </c>
      <c r="Q294" s="26">
        <v>23.98799853208218</v>
      </c>
      <c r="R294" s="26">
        <v>23.75456916901744</v>
      </c>
      <c r="S294" s="26">
        <v>23.138800459370319</v>
      </c>
      <c r="T294" s="26">
        <v>22.725276846780289</v>
      </c>
      <c r="U294" s="26">
        <v>23.121925005651939</v>
      </c>
      <c r="V294" s="27">
        <f t="shared" si="4"/>
        <v>23.601608563638766</v>
      </c>
      <c r="W294" s="28">
        <v>303</v>
      </c>
      <c r="X294" s="29">
        <v>0.84166666666666667</v>
      </c>
    </row>
    <row r="295" spans="1:24" ht="13.9" customHeight="1" x14ac:dyDescent="0.2">
      <c r="A295" s="11">
        <v>25025080</v>
      </c>
      <c r="B295" s="22" t="s">
        <v>585</v>
      </c>
      <c r="C295" s="22" t="s">
        <v>124</v>
      </c>
      <c r="D295" s="22" t="s">
        <v>127</v>
      </c>
      <c r="E295" s="22" t="s">
        <v>126</v>
      </c>
      <c r="F295" s="22">
        <v>2</v>
      </c>
      <c r="G295" s="22">
        <v>166</v>
      </c>
      <c r="H295" s="23">
        <v>-75.283055560000008</v>
      </c>
      <c r="I295" s="24">
        <v>9.3338888900000008</v>
      </c>
      <c r="J295" s="25">
        <v>34.254338153503888</v>
      </c>
      <c r="K295" s="26">
        <v>35.265146871008938</v>
      </c>
      <c r="L295" s="26">
        <v>35.027094115561873</v>
      </c>
      <c r="M295" s="26">
        <v>34.048904761904751</v>
      </c>
      <c r="N295" s="26">
        <v>32.52370912124583</v>
      </c>
      <c r="O295" s="26">
        <v>32.816402116402109</v>
      </c>
      <c r="P295" s="26">
        <v>33.381792114695337</v>
      </c>
      <c r="Q295" s="26">
        <v>32.923758320532507</v>
      </c>
      <c r="R295" s="26">
        <v>32.199781609195398</v>
      </c>
      <c r="S295" s="26">
        <v>31.684333333333331</v>
      </c>
      <c r="T295" s="26">
        <v>31.985006385696039</v>
      </c>
      <c r="U295" s="26">
        <v>33.45231182795699</v>
      </c>
      <c r="V295" s="27">
        <f t="shared" si="4"/>
        <v>33.296881560919743</v>
      </c>
      <c r="W295" s="28">
        <v>116</v>
      </c>
      <c r="X295" s="29">
        <v>0.96666666666666667</v>
      </c>
    </row>
    <row r="296" spans="1:24" ht="13.9" customHeight="1" x14ac:dyDescent="0.2">
      <c r="A296" s="11">
        <v>25025270</v>
      </c>
      <c r="B296" s="22" t="s">
        <v>569</v>
      </c>
      <c r="C296" s="22" t="s">
        <v>830</v>
      </c>
      <c r="D296" s="22" t="s">
        <v>179</v>
      </c>
      <c r="E296" s="22" t="s">
        <v>126</v>
      </c>
      <c r="F296" s="22">
        <v>2</v>
      </c>
      <c r="G296" s="22">
        <v>160</v>
      </c>
      <c r="H296" s="23">
        <v>-75.387500000000003</v>
      </c>
      <c r="I296" s="24">
        <v>9.3163888900000007</v>
      </c>
      <c r="J296" s="25">
        <v>33.514473118279568</v>
      </c>
      <c r="K296" s="26">
        <v>34.227768354201586</v>
      </c>
      <c r="L296" s="26">
        <v>34.092754847111642</v>
      </c>
      <c r="M296" s="26">
        <v>33.273454191402458</v>
      </c>
      <c r="N296" s="26">
        <v>31.91048379832035</v>
      </c>
      <c r="O296" s="26">
        <v>31.98305557490615</v>
      </c>
      <c r="P296" s="26">
        <v>32.188624146173737</v>
      </c>
      <c r="Q296" s="26">
        <v>32.131914371977928</v>
      </c>
      <c r="R296" s="26">
        <v>31.452593153972469</v>
      </c>
      <c r="S296" s="26">
        <v>31.112293906810031</v>
      </c>
      <c r="T296" s="26">
        <v>31.30438859494415</v>
      </c>
      <c r="U296" s="26">
        <v>32.293102931683499</v>
      </c>
      <c r="V296" s="27">
        <f t="shared" si="4"/>
        <v>32.45707558248197</v>
      </c>
      <c r="W296" s="28">
        <v>339</v>
      </c>
      <c r="X296" s="29">
        <v>0.94166666666666665</v>
      </c>
    </row>
    <row r="297" spans="1:24" ht="13.9" customHeight="1" x14ac:dyDescent="0.2">
      <c r="A297" s="11">
        <v>21255080</v>
      </c>
      <c r="B297" s="22" t="s">
        <v>585</v>
      </c>
      <c r="C297" s="22" t="s">
        <v>477</v>
      </c>
      <c r="D297" s="22" t="s">
        <v>478</v>
      </c>
      <c r="E297" s="22" t="s">
        <v>70</v>
      </c>
      <c r="F297" s="22">
        <v>10</v>
      </c>
      <c r="G297" s="22">
        <v>450</v>
      </c>
      <c r="H297" s="23">
        <v>-74.767944439999994</v>
      </c>
      <c r="I297" s="24">
        <v>4.7837500000000004</v>
      </c>
      <c r="J297" s="25">
        <v>34.988077401092191</v>
      </c>
      <c r="K297" s="26">
        <v>34.917225315277847</v>
      </c>
      <c r="L297" s="26">
        <v>34.2831391060191</v>
      </c>
      <c r="M297" s="26">
        <v>33.919964420866499</v>
      </c>
      <c r="N297" s="26">
        <v>33.488523082838107</v>
      </c>
      <c r="O297" s="26">
        <v>34.248902264353191</v>
      </c>
      <c r="P297" s="26">
        <v>35.594967029941238</v>
      </c>
      <c r="Q297" s="26">
        <v>36.452131073091188</v>
      </c>
      <c r="R297" s="26">
        <v>35.703584328231692</v>
      </c>
      <c r="S297" s="26">
        <v>33.586493598401972</v>
      </c>
      <c r="T297" s="26">
        <v>32.998140379260931</v>
      </c>
      <c r="U297" s="26">
        <v>33.909723373912762</v>
      </c>
      <c r="V297" s="27">
        <f t="shared" si="4"/>
        <v>34.507572614440555</v>
      </c>
      <c r="W297" s="28">
        <v>297</v>
      </c>
      <c r="X297" s="29">
        <v>0.82499999999999996</v>
      </c>
    </row>
    <row r="298" spans="1:24" ht="13.9" customHeight="1" x14ac:dyDescent="0.2">
      <c r="A298" s="11">
        <v>21255090</v>
      </c>
      <c r="B298" s="22" t="s">
        <v>585</v>
      </c>
      <c r="C298" s="22" t="s">
        <v>831</v>
      </c>
      <c r="D298" s="22" t="s">
        <v>832</v>
      </c>
      <c r="E298" s="22" t="s">
        <v>70</v>
      </c>
      <c r="F298" s="22">
        <v>10</v>
      </c>
      <c r="G298" s="22">
        <v>321</v>
      </c>
      <c r="H298" s="23">
        <v>-74.899991670000006</v>
      </c>
      <c r="I298" s="24">
        <v>5</v>
      </c>
      <c r="J298" s="25">
        <v>33.985478180488613</v>
      </c>
      <c r="K298" s="26">
        <v>34.36597130440741</v>
      </c>
      <c r="L298" s="26">
        <v>33.677936269057128</v>
      </c>
      <c r="M298" s="26">
        <v>33.084816335218633</v>
      </c>
      <c r="N298" s="26">
        <v>32.731503074100729</v>
      </c>
      <c r="O298" s="26">
        <v>33.331151035126688</v>
      </c>
      <c r="P298" s="26">
        <v>34.589235433370753</v>
      </c>
      <c r="Q298" s="26">
        <v>35.840573622107357</v>
      </c>
      <c r="R298" s="26">
        <v>35.267343185550082</v>
      </c>
      <c r="S298" s="26">
        <v>33.139612236440733</v>
      </c>
      <c r="T298" s="26">
        <v>32.45626791646194</v>
      </c>
      <c r="U298" s="26">
        <v>33.155442027927791</v>
      </c>
      <c r="V298" s="27">
        <f t="shared" si="4"/>
        <v>33.802110885021484</v>
      </c>
      <c r="W298" s="28">
        <v>203</v>
      </c>
      <c r="X298" s="29">
        <v>0.84583333333333333</v>
      </c>
    </row>
    <row r="299" spans="1:24" ht="13.9" customHeight="1" x14ac:dyDescent="0.2">
      <c r="A299" s="11">
        <v>22055020</v>
      </c>
      <c r="B299" s="22" t="s">
        <v>566</v>
      </c>
      <c r="C299" s="22" t="s">
        <v>833</v>
      </c>
      <c r="D299" s="22" t="s">
        <v>486</v>
      </c>
      <c r="E299" s="22" t="s">
        <v>70</v>
      </c>
      <c r="F299" s="22">
        <v>10</v>
      </c>
      <c r="G299" s="22">
        <v>699</v>
      </c>
      <c r="H299" s="23">
        <v>-75.536361110000001</v>
      </c>
      <c r="I299" s="24">
        <v>3.45577778</v>
      </c>
      <c r="J299" s="25">
        <v>31.26651746039138</v>
      </c>
      <c r="K299" s="26">
        <v>31.44608773017924</v>
      </c>
      <c r="L299" s="26">
        <v>31.024291186381291</v>
      </c>
      <c r="M299" s="26">
        <v>31.026583894323359</v>
      </c>
      <c r="N299" s="26">
        <v>31.136073369783791</v>
      </c>
      <c r="O299" s="26">
        <v>31.480690668774951</v>
      </c>
      <c r="P299" s="26">
        <v>32.101564904411298</v>
      </c>
      <c r="Q299" s="26">
        <v>33.060314020206199</v>
      </c>
      <c r="R299" s="26">
        <v>33.242094712934822</v>
      </c>
      <c r="S299" s="26">
        <v>31.503837526872839</v>
      </c>
      <c r="T299" s="26">
        <v>30.36358642968192</v>
      </c>
      <c r="U299" s="26">
        <v>30.67909293496221</v>
      </c>
      <c r="V299" s="27">
        <f t="shared" si="4"/>
        <v>31.52756123657527</v>
      </c>
      <c r="W299" s="28">
        <v>324</v>
      </c>
      <c r="X299" s="29">
        <v>0.9</v>
      </c>
    </row>
    <row r="300" spans="1:24" ht="13.9" customHeight="1" x14ac:dyDescent="0.2">
      <c r="A300" s="11">
        <v>21215100</v>
      </c>
      <c r="B300" s="22" t="s">
        <v>566</v>
      </c>
      <c r="C300" s="22" t="s">
        <v>834</v>
      </c>
      <c r="D300" s="22" t="s">
        <v>834</v>
      </c>
      <c r="E300" s="22" t="s">
        <v>70</v>
      </c>
      <c r="F300" s="22">
        <v>10</v>
      </c>
      <c r="G300" s="22">
        <v>1920</v>
      </c>
      <c r="H300" s="23">
        <v>-75.42458332999999</v>
      </c>
      <c r="I300" s="24">
        <v>4.4414999999999996</v>
      </c>
      <c r="J300" s="25">
        <v>24.274319950202301</v>
      </c>
      <c r="K300" s="26">
        <v>24.329173786697119</v>
      </c>
      <c r="L300" s="26">
        <v>23.91214226633581</v>
      </c>
      <c r="M300" s="26">
        <v>23.5069447865353</v>
      </c>
      <c r="N300" s="26">
        <v>23.082757748260601</v>
      </c>
      <c r="O300" s="26">
        <v>22.99756726032588</v>
      </c>
      <c r="P300" s="26">
        <v>23.166057461916921</v>
      </c>
      <c r="Q300" s="26">
        <v>23.756815818281339</v>
      </c>
      <c r="R300" s="26">
        <v>23.72221232212307</v>
      </c>
      <c r="S300" s="26">
        <v>23.70177336958761</v>
      </c>
      <c r="T300" s="26">
        <v>23.476184012066369</v>
      </c>
      <c r="U300" s="26">
        <v>23.966258217537419</v>
      </c>
      <c r="V300" s="27">
        <f t="shared" si="4"/>
        <v>23.657683916655813</v>
      </c>
      <c r="W300" s="28">
        <v>207</v>
      </c>
      <c r="X300" s="29">
        <v>0.86250000000000004</v>
      </c>
    </row>
    <row r="301" spans="1:24" ht="13.9" customHeight="1" x14ac:dyDescent="0.2">
      <c r="A301" s="11">
        <v>21215130</v>
      </c>
      <c r="B301" s="22" t="s">
        <v>566</v>
      </c>
      <c r="C301" s="22" t="s">
        <v>835</v>
      </c>
      <c r="D301" s="22" t="s">
        <v>834</v>
      </c>
      <c r="E301" s="22" t="s">
        <v>70</v>
      </c>
      <c r="F301" s="22">
        <v>10</v>
      </c>
      <c r="G301" s="22">
        <v>2229</v>
      </c>
      <c r="H301" s="23">
        <v>-75.518583329999998</v>
      </c>
      <c r="I301" s="24">
        <v>4.3413888900000002</v>
      </c>
      <c r="J301" s="25">
        <v>21.847406451612901</v>
      </c>
      <c r="K301" s="26">
        <v>21.998184357149871</v>
      </c>
      <c r="L301" s="26">
        <v>21.632516129032261</v>
      </c>
      <c r="M301" s="26">
        <v>21.62323481116584</v>
      </c>
      <c r="N301" s="26">
        <v>21.646322580645158</v>
      </c>
      <c r="O301" s="26">
        <v>21.628836992438529</v>
      </c>
      <c r="P301" s="26">
        <v>21.49362002754383</v>
      </c>
      <c r="Q301" s="26">
        <v>21.459430002243</v>
      </c>
      <c r="R301" s="26">
        <v>21.601969632467711</v>
      </c>
      <c r="S301" s="26">
        <v>21.512978808362568</v>
      </c>
      <c r="T301" s="26">
        <v>21.48791826309068</v>
      </c>
      <c r="U301" s="26">
        <v>21.628215080247891</v>
      </c>
      <c r="V301" s="27">
        <f t="shared" si="4"/>
        <v>21.630052761333356</v>
      </c>
      <c r="W301" s="28">
        <v>114</v>
      </c>
      <c r="X301" s="29">
        <v>0.95</v>
      </c>
    </row>
    <row r="302" spans="1:24" ht="13.9" customHeight="1" x14ac:dyDescent="0.2">
      <c r="A302" s="11">
        <v>22045020</v>
      </c>
      <c r="B302" s="22" t="s">
        <v>566</v>
      </c>
      <c r="C302" s="22" t="s">
        <v>836</v>
      </c>
      <c r="D302" s="22" t="s">
        <v>476</v>
      </c>
      <c r="E302" s="22" t="s">
        <v>70</v>
      </c>
      <c r="F302" s="22">
        <v>10</v>
      </c>
      <c r="G302" s="22">
        <v>1030</v>
      </c>
      <c r="H302" s="23">
        <v>-75.584194440000005</v>
      </c>
      <c r="I302" s="24">
        <v>3.6518333300000001</v>
      </c>
      <c r="J302" s="25">
        <v>28.17088339566633</v>
      </c>
      <c r="K302" s="26">
        <v>28.69272028859158</v>
      </c>
      <c r="L302" s="26">
        <v>28.459470861260851</v>
      </c>
      <c r="M302" s="26">
        <v>28.645641477832509</v>
      </c>
      <c r="N302" s="26">
        <v>28.77210290975864</v>
      </c>
      <c r="O302" s="26">
        <v>28.936909140771679</v>
      </c>
      <c r="P302" s="26">
        <v>29.451668927334421</v>
      </c>
      <c r="Q302" s="26">
        <v>30.2510756395241</v>
      </c>
      <c r="R302" s="26">
        <v>30.270756020799119</v>
      </c>
      <c r="S302" s="26">
        <v>28.97448275009436</v>
      </c>
      <c r="T302" s="26">
        <v>27.618764704644018</v>
      </c>
      <c r="U302" s="26">
        <v>27.923247939027981</v>
      </c>
      <c r="V302" s="27">
        <f t="shared" si="4"/>
        <v>28.847310337942133</v>
      </c>
      <c r="W302" s="28">
        <v>292</v>
      </c>
      <c r="X302" s="29">
        <v>0.81111111111111112</v>
      </c>
    </row>
    <row r="303" spans="1:24" ht="13.9" customHeight="1" x14ac:dyDescent="0.2">
      <c r="A303" s="11">
        <v>22045010</v>
      </c>
      <c r="B303" s="22" t="s">
        <v>566</v>
      </c>
      <c r="C303" s="22" t="s">
        <v>837</v>
      </c>
      <c r="D303" s="22" t="s">
        <v>476</v>
      </c>
      <c r="E303" s="22" t="s">
        <v>70</v>
      </c>
      <c r="F303" s="22">
        <v>10</v>
      </c>
      <c r="G303" s="22">
        <v>908</v>
      </c>
      <c r="H303" s="23">
        <v>-75.503444439999996</v>
      </c>
      <c r="I303" s="24">
        <v>3.7224444399999999</v>
      </c>
      <c r="J303" s="25">
        <v>29.64260155316607</v>
      </c>
      <c r="K303" s="26">
        <v>29.922763339789199</v>
      </c>
      <c r="L303" s="26">
        <v>29.385940236585402</v>
      </c>
      <c r="M303" s="26">
        <v>29.422372286079181</v>
      </c>
      <c r="N303" s="26">
        <v>29.774078853046589</v>
      </c>
      <c r="O303" s="26">
        <v>30.291771574530198</v>
      </c>
      <c r="P303" s="26">
        <v>30.878774770320931</v>
      </c>
      <c r="Q303" s="26">
        <v>31.369964157706089</v>
      </c>
      <c r="R303" s="26">
        <v>31.849166666666662</v>
      </c>
      <c r="S303" s="26">
        <v>29.6164247311828</v>
      </c>
      <c r="T303" s="26">
        <v>28.445595834561349</v>
      </c>
      <c r="U303" s="26">
        <v>28.856015502233522</v>
      </c>
      <c r="V303" s="27">
        <f t="shared" si="4"/>
        <v>29.954622458822328</v>
      </c>
      <c r="W303" s="28">
        <v>104</v>
      </c>
      <c r="X303" s="29">
        <v>0.8666666666666667</v>
      </c>
    </row>
    <row r="304" spans="1:24" ht="13.9" customHeight="1" x14ac:dyDescent="0.2">
      <c r="A304" s="11">
        <v>21135040</v>
      </c>
      <c r="B304" s="22" t="s">
        <v>566</v>
      </c>
      <c r="C304" s="22" t="s">
        <v>838</v>
      </c>
      <c r="D304" s="22" t="s">
        <v>839</v>
      </c>
      <c r="E304" s="22" t="s">
        <v>70</v>
      </c>
      <c r="F304" s="22">
        <v>10</v>
      </c>
      <c r="G304" s="22">
        <v>485</v>
      </c>
      <c r="H304" s="23">
        <v>-75.119805560000003</v>
      </c>
      <c r="I304" s="24">
        <v>3.7737500000000002</v>
      </c>
      <c r="J304" s="25">
        <v>32.924691691532622</v>
      </c>
      <c r="K304" s="26">
        <v>33.349898877757312</v>
      </c>
      <c r="L304" s="26">
        <v>32.58965322092773</v>
      </c>
      <c r="M304" s="26">
        <v>32.213204707170213</v>
      </c>
      <c r="N304" s="26">
        <v>32.339977913273543</v>
      </c>
      <c r="O304" s="26">
        <v>33.507898396480762</v>
      </c>
      <c r="P304" s="26">
        <v>34.578600394200173</v>
      </c>
      <c r="Q304" s="26">
        <v>35.519042706020628</v>
      </c>
      <c r="R304" s="26">
        <v>34.880367816091947</v>
      </c>
      <c r="S304" s="26">
        <v>32.876544744705427</v>
      </c>
      <c r="T304" s="26">
        <v>31.294447020187381</v>
      </c>
      <c r="U304" s="26">
        <v>31.786949031404671</v>
      </c>
      <c r="V304" s="27">
        <f t="shared" si="4"/>
        <v>33.155106376646032</v>
      </c>
      <c r="W304" s="28">
        <v>217</v>
      </c>
      <c r="X304" s="29">
        <v>0.90416666666666667</v>
      </c>
    </row>
    <row r="305" spans="1:24" ht="13.9" customHeight="1" x14ac:dyDescent="0.2">
      <c r="A305" s="11">
        <v>21215080</v>
      </c>
      <c r="B305" s="22" t="s">
        <v>566</v>
      </c>
      <c r="C305" s="22" t="s">
        <v>473</v>
      </c>
      <c r="D305" s="22" t="s">
        <v>474</v>
      </c>
      <c r="E305" s="22" t="s">
        <v>70</v>
      </c>
      <c r="F305" s="22">
        <v>10</v>
      </c>
      <c r="G305" s="22">
        <v>432</v>
      </c>
      <c r="H305" s="23">
        <v>-74.995361110000005</v>
      </c>
      <c r="I305" s="24">
        <v>4.2315277800000004</v>
      </c>
      <c r="J305" s="25">
        <v>32.777930498908248</v>
      </c>
      <c r="K305" s="26">
        <v>32.957652756110882</v>
      </c>
      <c r="L305" s="26">
        <v>32.018965598732002</v>
      </c>
      <c r="M305" s="26">
        <v>31.44329853724291</v>
      </c>
      <c r="N305" s="26">
        <v>31.252574415025741</v>
      </c>
      <c r="O305" s="26">
        <v>31.92671175749993</v>
      </c>
      <c r="P305" s="26">
        <v>33.055274477310391</v>
      </c>
      <c r="Q305" s="26">
        <v>34.327826313407613</v>
      </c>
      <c r="R305" s="26">
        <v>33.731045299345787</v>
      </c>
      <c r="S305" s="26">
        <v>31.964743123916271</v>
      </c>
      <c r="T305" s="26">
        <v>31.10063560300183</v>
      </c>
      <c r="U305" s="26">
        <v>31.565902814903229</v>
      </c>
      <c r="V305" s="27">
        <f t="shared" si="4"/>
        <v>32.34354676628373</v>
      </c>
      <c r="W305" s="28">
        <v>329</v>
      </c>
      <c r="X305" s="29">
        <v>0.91388888888888886</v>
      </c>
    </row>
    <row r="306" spans="1:24" ht="13.9" customHeight="1" x14ac:dyDescent="0.2">
      <c r="A306" s="11">
        <v>21185090</v>
      </c>
      <c r="B306" s="22" t="s">
        <v>569</v>
      </c>
      <c r="C306" s="22" t="s">
        <v>840</v>
      </c>
      <c r="D306" s="22" t="s">
        <v>474</v>
      </c>
      <c r="E306" s="22" t="s">
        <v>70</v>
      </c>
      <c r="F306" s="22">
        <v>10</v>
      </c>
      <c r="G306" s="22">
        <v>393</v>
      </c>
      <c r="H306" s="23">
        <v>-74.960472220000014</v>
      </c>
      <c r="I306" s="24">
        <v>4.1881388900000003</v>
      </c>
      <c r="J306" s="25">
        <v>32.980478039905947</v>
      </c>
      <c r="K306" s="26">
        <v>33.565353229146332</v>
      </c>
      <c r="L306" s="26">
        <v>32.594805246260243</v>
      </c>
      <c r="M306" s="26">
        <v>31.943892355409599</v>
      </c>
      <c r="N306" s="26">
        <v>31.617951855840861</v>
      </c>
      <c r="O306" s="26">
        <v>31.930208629812078</v>
      </c>
      <c r="P306" s="26">
        <v>33.19691961968325</v>
      </c>
      <c r="Q306" s="26">
        <v>34.576540600667407</v>
      </c>
      <c r="R306" s="26">
        <v>33.88791716839993</v>
      </c>
      <c r="S306" s="26">
        <v>32.44434416547486</v>
      </c>
      <c r="T306" s="26">
        <v>31.33523053138298</v>
      </c>
      <c r="U306" s="26">
        <v>31.851534434900749</v>
      </c>
      <c r="V306" s="27">
        <f t="shared" si="4"/>
        <v>32.660431323073695</v>
      </c>
      <c r="W306" s="28">
        <v>235</v>
      </c>
      <c r="X306" s="29">
        <v>0.97916666666666663</v>
      </c>
    </row>
    <row r="307" spans="1:24" ht="13.9" customHeight="1" x14ac:dyDescent="0.2">
      <c r="A307" s="11">
        <v>21185040</v>
      </c>
      <c r="B307" s="22" t="s">
        <v>585</v>
      </c>
      <c r="C307" s="22" t="s">
        <v>841</v>
      </c>
      <c r="D307" s="22" t="s">
        <v>842</v>
      </c>
      <c r="E307" s="22" t="s">
        <v>70</v>
      </c>
      <c r="F307" s="22">
        <v>10</v>
      </c>
      <c r="G307" s="22">
        <v>305</v>
      </c>
      <c r="H307" s="23">
        <v>-74.798000000000002</v>
      </c>
      <c r="I307" s="24">
        <v>4.2754444400000002</v>
      </c>
      <c r="J307" s="25">
        <v>34.11506605765021</v>
      </c>
      <c r="K307" s="26">
        <v>34.383627035010512</v>
      </c>
      <c r="L307" s="26">
        <v>33.471016542597191</v>
      </c>
      <c r="M307" s="26">
        <v>32.907770353528967</v>
      </c>
      <c r="N307" s="26">
        <v>32.835819969278027</v>
      </c>
      <c r="O307" s="26">
        <v>33.263825055365537</v>
      </c>
      <c r="P307" s="26">
        <v>34.439751929856492</v>
      </c>
      <c r="Q307" s="26">
        <v>35.496652355554467</v>
      </c>
      <c r="R307" s="26">
        <v>34.978566804446707</v>
      </c>
      <c r="S307" s="26">
        <v>33.326693652433171</v>
      </c>
      <c r="T307" s="26">
        <v>32.406932160630127</v>
      </c>
      <c r="U307" s="26">
        <v>33.084890074965557</v>
      </c>
      <c r="V307" s="27">
        <f t="shared" si="4"/>
        <v>33.725884332609745</v>
      </c>
      <c r="W307" s="28">
        <v>330</v>
      </c>
      <c r="X307" s="29">
        <v>0.91666666666666663</v>
      </c>
    </row>
    <row r="308" spans="1:24" ht="13.9" customHeight="1" x14ac:dyDescent="0.2">
      <c r="A308" s="11">
        <v>21185030</v>
      </c>
      <c r="B308" s="22" t="s">
        <v>585</v>
      </c>
      <c r="C308" s="22" t="s">
        <v>479</v>
      </c>
      <c r="D308" s="22" t="s">
        <v>479</v>
      </c>
      <c r="E308" s="22" t="s">
        <v>70</v>
      </c>
      <c r="F308" s="22">
        <v>10</v>
      </c>
      <c r="G308" s="22">
        <v>332</v>
      </c>
      <c r="H308" s="23">
        <v>-74.981388890000005</v>
      </c>
      <c r="I308" s="24">
        <v>4.0088333299999999</v>
      </c>
      <c r="J308" s="25">
        <v>33.465880119115539</v>
      </c>
      <c r="K308" s="26">
        <v>33.860784388922561</v>
      </c>
      <c r="L308" s="26">
        <v>33.001372802480681</v>
      </c>
      <c r="M308" s="26">
        <v>32.376187385889189</v>
      </c>
      <c r="N308" s="26">
        <v>32.180695632812657</v>
      </c>
      <c r="O308" s="26">
        <v>32.907105479119522</v>
      </c>
      <c r="P308" s="26">
        <v>34.119661479497253</v>
      </c>
      <c r="Q308" s="26">
        <v>35.271240497030263</v>
      </c>
      <c r="R308" s="26">
        <v>34.640160854148633</v>
      </c>
      <c r="S308" s="26">
        <v>32.809705777983893</v>
      </c>
      <c r="T308" s="26">
        <v>31.781596367643399</v>
      </c>
      <c r="U308" s="26">
        <v>32.269414327480973</v>
      </c>
      <c r="V308" s="27">
        <f t="shared" si="4"/>
        <v>33.22365042601038</v>
      </c>
      <c r="W308" s="28">
        <v>333</v>
      </c>
      <c r="X308" s="29">
        <v>0.92500000000000004</v>
      </c>
    </row>
    <row r="309" spans="1:24" ht="13.9" customHeight="1" x14ac:dyDescent="0.2">
      <c r="A309" s="11">
        <v>23025020</v>
      </c>
      <c r="B309" s="22" t="s">
        <v>566</v>
      </c>
      <c r="C309" s="22" t="s">
        <v>801</v>
      </c>
      <c r="D309" s="22" t="s">
        <v>843</v>
      </c>
      <c r="E309" s="22" t="s">
        <v>70</v>
      </c>
      <c r="F309" s="22">
        <v>10</v>
      </c>
      <c r="G309" s="22">
        <v>208</v>
      </c>
      <c r="H309" s="23">
        <v>-74.729138890000002</v>
      </c>
      <c r="I309" s="24">
        <v>5.2626388899999998</v>
      </c>
      <c r="J309" s="25">
        <v>33.114828320346888</v>
      </c>
      <c r="K309" s="26">
        <v>32.949583301798206</v>
      </c>
      <c r="L309" s="26">
        <v>33.020942597046911</v>
      </c>
      <c r="M309" s="26">
        <v>32.730356254856247</v>
      </c>
      <c r="N309" s="26">
        <v>32.657603786869423</v>
      </c>
      <c r="O309" s="26">
        <v>33.388707632197892</v>
      </c>
      <c r="P309" s="26">
        <v>34.580442060308577</v>
      </c>
      <c r="Q309" s="26">
        <v>35.295142250289203</v>
      </c>
      <c r="R309" s="26">
        <v>34.007796021985683</v>
      </c>
      <c r="S309" s="26">
        <v>32.552635781870123</v>
      </c>
      <c r="T309" s="26">
        <v>31.770210854890021</v>
      </c>
      <c r="U309" s="26">
        <v>32.568335971818733</v>
      </c>
      <c r="V309" s="27">
        <f t="shared" si="4"/>
        <v>33.219715402856494</v>
      </c>
      <c r="W309" s="28">
        <v>114</v>
      </c>
      <c r="X309" s="29">
        <v>0.95</v>
      </c>
    </row>
    <row r="310" spans="1:24" ht="13.9" customHeight="1" x14ac:dyDescent="0.2">
      <c r="A310" s="11">
        <v>21245040</v>
      </c>
      <c r="B310" s="22" t="s">
        <v>746</v>
      </c>
      <c r="C310" s="22" t="s">
        <v>69</v>
      </c>
      <c r="D310" s="22" t="s">
        <v>71</v>
      </c>
      <c r="E310" s="22" t="s">
        <v>70</v>
      </c>
      <c r="F310" s="22">
        <v>10</v>
      </c>
      <c r="G310" s="22">
        <v>943</v>
      </c>
      <c r="H310" s="23">
        <v>-75.139416669999989</v>
      </c>
      <c r="I310" s="24">
        <v>4.42413889</v>
      </c>
      <c r="J310" s="25">
        <v>29.245291434927701</v>
      </c>
      <c r="K310" s="26">
        <v>29.514193881895039</v>
      </c>
      <c r="L310" s="26">
        <v>28.894912866147571</v>
      </c>
      <c r="M310" s="26">
        <v>28.62462827699451</v>
      </c>
      <c r="N310" s="26">
        <v>28.552583868958578</v>
      </c>
      <c r="O310" s="26">
        <v>29.24511031840402</v>
      </c>
      <c r="P310" s="26">
        <v>30.375865393221069</v>
      </c>
      <c r="Q310" s="26">
        <v>31.558535251017972</v>
      </c>
      <c r="R310" s="26">
        <v>30.83648877941982</v>
      </c>
      <c r="S310" s="26">
        <v>28.863902868824429</v>
      </c>
      <c r="T310" s="26">
        <v>27.815379618619811</v>
      </c>
      <c r="U310" s="26">
        <v>28.4295812716556</v>
      </c>
      <c r="V310" s="27">
        <f t="shared" si="4"/>
        <v>29.329706152507175</v>
      </c>
      <c r="W310" s="28">
        <v>349</v>
      </c>
      <c r="X310" s="29">
        <v>0.96944444444444444</v>
      </c>
    </row>
    <row r="311" spans="1:24" ht="13.9" customHeight="1" x14ac:dyDescent="0.2">
      <c r="A311" s="11">
        <v>21245010</v>
      </c>
      <c r="B311" s="22" t="s">
        <v>566</v>
      </c>
      <c r="C311" s="22" t="s">
        <v>844</v>
      </c>
      <c r="D311" s="22" t="s">
        <v>71</v>
      </c>
      <c r="E311" s="22" t="s">
        <v>70</v>
      </c>
      <c r="F311" s="22">
        <v>10</v>
      </c>
      <c r="G311" s="22">
        <v>826</v>
      </c>
      <c r="H311" s="23">
        <v>-75.200522220000011</v>
      </c>
      <c r="I311" s="24">
        <v>4.4296666699999996</v>
      </c>
      <c r="J311" s="25">
        <v>30.5268815331663</v>
      </c>
      <c r="K311" s="26">
        <v>30.70283887360349</v>
      </c>
      <c r="L311" s="26">
        <v>30.048102005891771</v>
      </c>
      <c r="M311" s="26">
        <v>29.62683661740558</v>
      </c>
      <c r="N311" s="26">
        <v>29.675374663467611</v>
      </c>
      <c r="O311" s="26">
        <v>30.010754171754169</v>
      </c>
      <c r="P311" s="26">
        <v>31.34521198156683</v>
      </c>
      <c r="Q311" s="26">
        <v>32.964968080936487</v>
      </c>
      <c r="R311" s="26">
        <v>31.39816644562335</v>
      </c>
      <c r="S311" s="26">
        <v>29.930338384733549</v>
      </c>
      <c r="T311" s="26">
        <v>29.310455442811769</v>
      </c>
      <c r="U311" s="26">
        <v>29.77358826996759</v>
      </c>
      <c r="V311" s="27">
        <f t="shared" si="4"/>
        <v>30.442793039244041</v>
      </c>
      <c r="W311" s="28">
        <v>112</v>
      </c>
      <c r="X311" s="29">
        <v>0.93333333333333335</v>
      </c>
    </row>
    <row r="312" spans="1:24" ht="13.9" customHeight="1" x14ac:dyDescent="0.2">
      <c r="A312" s="11">
        <v>21255150</v>
      </c>
      <c r="B312" s="22" t="s">
        <v>585</v>
      </c>
      <c r="C312" s="22" t="s">
        <v>845</v>
      </c>
      <c r="D312" s="22" t="s">
        <v>846</v>
      </c>
      <c r="E312" s="22" t="s">
        <v>70</v>
      </c>
      <c r="F312" s="22">
        <v>10</v>
      </c>
      <c r="G312" s="22">
        <v>350</v>
      </c>
      <c r="H312" s="23">
        <v>-74.89155556</v>
      </c>
      <c r="I312" s="24">
        <v>4.8554166700000003</v>
      </c>
      <c r="J312" s="25">
        <v>33.70564516129032</v>
      </c>
      <c r="K312" s="26">
        <v>34.338482941069152</v>
      </c>
      <c r="L312" s="26">
        <v>33.654003456221197</v>
      </c>
      <c r="M312" s="26">
        <v>32.081120689655172</v>
      </c>
      <c r="N312" s="26">
        <v>32.249137560252137</v>
      </c>
      <c r="O312" s="26">
        <v>32.77820853858784</v>
      </c>
      <c r="P312" s="26">
        <v>34.464980018951088</v>
      </c>
      <c r="Q312" s="26">
        <v>35.13000000000001</v>
      </c>
      <c r="R312" s="26">
        <v>34.174701149425303</v>
      </c>
      <c r="S312" s="26">
        <v>32.417610513739547</v>
      </c>
      <c r="T312" s="26">
        <v>31.68460479636725</v>
      </c>
      <c r="U312" s="26">
        <v>32.367905079718213</v>
      </c>
      <c r="V312" s="27">
        <f t="shared" si="4"/>
        <v>33.253866658773099</v>
      </c>
      <c r="W312" s="28">
        <v>108</v>
      </c>
      <c r="X312" s="29">
        <v>0.9</v>
      </c>
    </row>
    <row r="313" spans="1:24" ht="13.9" customHeight="1" x14ac:dyDescent="0.2">
      <c r="A313" s="11">
        <v>23015040</v>
      </c>
      <c r="B313" s="22" t="s">
        <v>746</v>
      </c>
      <c r="C313" s="22" t="s">
        <v>847</v>
      </c>
      <c r="D313" s="22" t="s">
        <v>484</v>
      </c>
      <c r="E313" s="22" t="s">
        <v>70</v>
      </c>
      <c r="F313" s="22">
        <v>10</v>
      </c>
      <c r="G313" s="22">
        <v>475</v>
      </c>
      <c r="H313" s="23">
        <v>-74.886388890000006</v>
      </c>
      <c r="I313" s="24">
        <v>5.2097222199999997</v>
      </c>
      <c r="J313" s="25">
        <v>31.124922300498501</v>
      </c>
      <c r="K313" s="26">
        <v>31.87187124057019</v>
      </c>
      <c r="L313" s="26">
        <v>31.545466685500049</v>
      </c>
      <c r="M313" s="26">
        <v>30.95954191402468</v>
      </c>
      <c r="N313" s="26">
        <v>31.195909903057849</v>
      </c>
      <c r="O313" s="26">
        <v>31.257512619351701</v>
      </c>
      <c r="P313" s="26">
        <v>32.970701896875433</v>
      </c>
      <c r="Q313" s="26">
        <v>33.747690715085596</v>
      </c>
      <c r="R313" s="26">
        <v>32.361796205072068</v>
      </c>
      <c r="S313" s="26">
        <v>31.332237244792861</v>
      </c>
      <c r="T313" s="26">
        <v>30.715667153195881</v>
      </c>
      <c r="U313" s="26">
        <v>30.76483829800409</v>
      </c>
      <c r="V313" s="27">
        <f t="shared" si="4"/>
        <v>31.654013014669072</v>
      </c>
      <c r="W313" s="28">
        <v>111</v>
      </c>
      <c r="X313" s="29">
        <v>0.92500000000000004</v>
      </c>
    </row>
    <row r="314" spans="1:24" ht="13.9" customHeight="1" x14ac:dyDescent="0.2">
      <c r="A314" s="11">
        <v>23025040</v>
      </c>
      <c r="B314" s="22" t="s">
        <v>566</v>
      </c>
      <c r="C314" s="22" t="s">
        <v>250</v>
      </c>
      <c r="D314" s="22" t="s">
        <v>484</v>
      </c>
      <c r="E314" s="22" t="s">
        <v>70</v>
      </c>
      <c r="F314" s="22">
        <v>10</v>
      </c>
      <c r="G314" s="22">
        <v>788</v>
      </c>
      <c r="H314" s="23">
        <v>-74.914580560000005</v>
      </c>
      <c r="I314" s="24">
        <v>5.3011088900000001</v>
      </c>
      <c r="J314" s="25">
        <v>28.65929328883945</v>
      </c>
      <c r="K314" s="26">
        <v>28.942879340752899</v>
      </c>
      <c r="L314" s="26">
        <v>28.7294629345167</v>
      </c>
      <c r="M314" s="26">
        <v>28.692367816091959</v>
      </c>
      <c r="N314" s="26">
        <v>28.609915066082259</v>
      </c>
      <c r="O314" s="26">
        <v>29.03958128078818</v>
      </c>
      <c r="P314" s="26">
        <v>29.837016579267971</v>
      </c>
      <c r="Q314" s="26">
        <v>30.365280795815501</v>
      </c>
      <c r="R314" s="26">
        <v>29.700592680671161</v>
      </c>
      <c r="S314" s="26">
        <v>28.473804281714219</v>
      </c>
      <c r="T314" s="26">
        <v>27.813147613385421</v>
      </c>
      <c r="U314" s="26">
        <v>28.160675318254849</v>
      </c>
      <c r="V314" s="27">
        <f t="shared" si="4"/>
        <v>28.918668083015046</v>
      </c>
      <c r="W314" s="28">
        <v>352</v>
      </c>
      <c r="X314" s="29">
        <v>0.97777777777777775</v>
      </c>
    </row>
    <row r="315" spans="1:24" ht="13.9" customHeight="1" x14ac:dyDescent="0.2">
      <c r="A315" s="11">
        <v>21135030</v>
      </c>
      <c r="B315" s="22" t="s">
        <v>585</v>
      </c>
      <c r="C315" s="22" t="s">
        <v>222</v>
      </c>
      <c r="D315" s="22" t="s">
        <v>223</v>
      </c>
      <c r="E315" s="22" t="s">
        <v>70</v>
      </c>
      <c r="F315" s="22">
        <v>4</v>
      </c>
      <c r="G315" s="22">
        <v>415</v>
      </c>
      <c r="H315" s="23">
        <v>-75.108999999999995</v>
      </c>
      <c r="I315" s="24">
        <v>3.5738333299999998</v>
      </c>
      <c r="J315" s="25">
        <v>33.460075888145958</v>
      </c>
      <c r="K315" s="26">
        <v>33.927483795554089</v>
      </c>
      <c r="L315" s="26">
        <v>33.290647488138752</v>
      </c>
      <c r="M315" s="26">
        <v>32.769209125877573</v>
      </c>
      <c r="N315" s="26">
        <v>33.322623933544122</v>
      </c>
      <c r="O315" s="26">
        <v>34.622765666490992</v>
      </c>
      <c r="P315" s="26">
        <v>35.854842588404878</v>
      </c>
      <c r="Q315" s="26">
        <v>37.075361698510143</v>
      </c>
      <c r="R315" s="26">
        <v>36.623448411009093</v>
      </c>
      <c r="S315" s="26">
        <v>34.046032364428797</v>
      </c>
      <c r="T315" s="26">
        <v>31.668571820497739</v>
      </c>
      <c r="U315" s="26">
        <v>32.192220939979563</v>
      </c>
      <c r="V315" s="27">
        <f t="shared" si="4"/>
        <v>34.071106976715143</v>
      </c>
      <c r="W315" s="28">
        <v>324</v>
      </c>
      <c r="X315" s="29">
        <v>0.9</v>
      </c>
    </row>
    <row r="316" spans="1:24" ht="13.9" customHeight="1" x14ac:dyDescent="0.2">
      <c r="A316" s="11">
        <v>21165010</v>
      </c>
      <c r="B316" s="22" t="s">
        <v>566</v>
      </c>
      <c r="C316" s="12" t="s">
        <v>848</v>
      </c>
      <c r="D316" s="22" t="s">
        <v>489</v>
      </c>
      <c r="E316" s="22" t="s">
        <v>70</v>
      </c>
      <c r="F316" s="22">
        <v>10</v>
      </c>
      <c r="G316" s="22">
        <v>321</v>
      </c>
      <c r="H316" s="23">
        <v>-74.917027779999998</v>
      </c>
      <c r="I316" s="24">
        <v>3.7876111099999998</v>
      </c>
      <c r="J316" s="25">
        <v>33.295315728318279</v>
      </c>
      <c r="K316" s="26">
        <v>33.521702257313549</v>
      </c>
      <c r="L316" s="26">
        <v>32.869472803641081</v>
      </c>
      <c r="M316" s="26">
        <v>32.650981876786481</v>
      </c>
      <c r="N316" s="26">
        <v>32.71993699190029</v>
      </c>
      <c r="O316" s="26">
        <v>33.108200201246177</v>
      </c>
      <c r="P316" s="26">
        <v>34.156164050591187</v>
      </c>
      <c r="Q316" s="26">
        <v>35.058304061828103</v>
      </c>
      <c r="R316" s="26">
        <v>34.854866830376579</v>
      </c>
      <c r="S316" s="26">
        <v>33.297129294370073</v>
      </c>
      <c r="T316" s="26">
        <v>32.014427726556377</v>
      </c>
      <c r="U316" s="26">
        <v>32.286033085512948</v>
      </c>
      <c r="V316" s="27">
        <f t="shared" si="4"/>
        <v>33.31937790903676</v>
      </c>
      <c r="W316" s="28">
        <v>327</v>
      </c>
      <c r="X316" s="29">
        <v>0.90833333333333333</v>
      </c>
    </row>
    <row r="317" spans="1:24" ht="13.9" customHeight="1" x14ac:dyDescent="0.2">
      <c r="A317" s="11">
        <v>21165030</v>
      </c>
      <c r="B317" s="22" t="s">
        <v>567</v>
      </c>
      <c r="C317" s="22" t="s">
        <v>849</v>
      </c>
      <c r="D317" s="22" t="s">
        <v>850</v>
      </c>
      <c r="E317" s="22" t="s">
        <v>70</v>
      </c>
      <c r="F317" s="22">
        <v>10</v>
      </c>
      <c r="G317" s="22">
        <v>394</v>
      </c>
      <c r="H317" s="23">
        <v>-74.77152778</v>
      </c>
      <c r="I317" s="24">
        <v>3.8979166699999999</v>
      </c>
      <c r="J317" s="25">
        <v>32.385954958772537</v>
      </c>
      <c r="K317" s="26">
        <v>32.391547269371699</v>
      </c>
      <c r="L317" s="26">
        <v>32.09588998242814</v>
      </c>
      <c r="M317" s="26">
        <v>31.677981684981681</v>
      </c>
      <c r="N317" s="26">
        <v>31.30881375543667</v>
      </c>
      <c r="O317" s="26">
        <v>31.670325396825401</v>
      </c>
      <c r="P317" s="26">
        <v>32.232237873357228</v>
      </c>
      <c r="Q317" s="26">
        <v>33.528591740110087</v>
      </c>
      <c r="R317" s="26">
        <v>32.893018067889138</v>
      </c>
      <c r="S317" s="26">
        <v>32.144556515786768</v>
      </c>
      <c r="T317" s="26">
        <v>31.488920361247949</v>
      </c>
      <c r="U317" s="26">
        <v>31.641572064198311</v>
      </c>
      <c r="V317" s="27">
        <f t="shared" si="4"/>
        <v>32.121617472533806</v>
      </c>
      <c r="W317" s="28">
        <v>111</v>
      </c>
      <c r="X317" s="29">
        <v>0.92500000000000004</v>
      </c>
    </row>
    <row r="318" spans="1:24" ht="13.9" customHeight="1" x14ac:dyDescent="0.2">
      <c r="A318" s="11">
        <v>22055030</v>
      </c>
      <c r="B318" s="22" t="s">
        <v>566</v>
      </c>
      <c r="C318" s="22" t="s">
        <v>851</v>
      </c>
      <c r="D318" s="22" t="s">
        <v>850</v>
      </c>
      <c r="E318" s="22" t="s">
        <v>70</v>
      </c>
      <c r="F318" s="22">
        <v>10</v>
      </c>
      <c r="G318" s="22">
        <v>300</v>
      </c>
      <c r="H318" s="23">
        <v>-74.89880556</v>
      </c>
      <c r="I318" s="24">
        <v>3.9860555600000001</v>
      </c>
      <c r="J318" s="25">
        <v>33.223924731182798</v>
      </c>
      <c r="K318" s="26">
        <v>33.315880660463407</v>
      </c>
      <c r="L318" s="26">
        <v>32.429182795698921</v>
      </c>
      <c r="M318" s="26">
        <v>31.728206896551729</v>
      </c>
      <c r="N318" s="26">
        <v>31.94290322580645</v>
      </c>
      <c r="O318" s="26">
        <v>32.299950465243583</v>
      </c>
      <c r="P318" s="26">
        <v>32.998195525892967</v>
      </c>
      <c r="Q318" s="26">
        <v>34.089657644296139</v>
      </c>
      <c r="R318" s="26">
        <v>33.457825287356322</v>
      </c>
      <c r="S318" s="26">
        <v>32.232664483170602</v>
      </c>
      <c r="T318" s="26">
        <v>31.46625059295749</v>
      </c>
      <c r="U318" s="26">
        <v>31.84588559938393</v>
      </c>
      <c r="V318" s="27">
        <f t="shared" si="4"/>
        <v>32.585877325667028</v>
      </c>
      <c r="W318" s="28">
        <v>119</v>
      </c>
      <c r="X318" s="29">
        <v>0.9916666666666667</v>
      </c>
    </row>
    <row r="319" spans="1:24" ht="13.9" customHeight="1" x14ac:dyDescent="0.2">
      <c r="A319" s="11">
        <v>22015020</v>
      </c>
      <c r="B319" s="22" t="s">
        <v>566</v>
      </c>
      <c r="C319" s="22" t="s">
        <v>852</v>
      </c>
      <c r="D319" s="22" t="s">
        <v>853</v>
      </c>
      <c r="E319" s="22" t="s">
        <v>70</v>
      </c>
      <c r="F319" s="22">
        <v>10</v>
      </c>
      <c r="G319" s="22">
        <v>1160</v>
      </c>
      <c r="H319" s="23">
        <v>-75.631416669999993</v>
      </c>
      <c r="I319" s="24">
        <v>3.52913889</v>
      </c>
      <c r="J319" s="25">
        <v>27.409942998149749</v>
      </c>
      <c r="K319" s="26">
        <v>27.79449683992847</v>
      </c>
      <c r="L319" s="26">
        <v>27.735836189730701</v>
      </c>
      <c r="M319" s="26">
        <v>27.903870325927791</v>
      </c>
      <c r="N319" s="26">
        <v>28.038252053317908</v>
      </c>
      <c r="O319" s="26">
        <v>28.312763293657301</v>
      </c>
      <c r="P319" s="26">
        <v>28.664483060739641</v>
      </c>
      <c r="Q319" s="26">
        <v>29.22009624828797</v>
      </c>
      <c r="R319" s="26">
        <v>29.333237332210391</v>
      </c>
      <c r="S319" s="26">
        <v>28.044124611810759</v>
      </c>
      <c r="T319" s="26">
        <v>26.868589608257089</v>
      </c>
      <c r="U319" s="26">
        <v>27.113627079173931</v>
      </c>
      <c r="V319" s="27">
        <f t="shared" si="4"/>
        <v>28.036609970099306</v>
      </c>
      <c r="W319" s="28">
        <v>341</v>
      </c>
      <c r="X319" s="29">
        <v>0.94722222222222219</v>
      </c>
    </row>
    <row r="320" spans="1:24" ht="13.9" customHeight="1" x14ac:dyDescent="0.2">
      <c r="A320" s="11">
        <v>22075030</v>
      </c>
      <c r="B320" s="22" t="s">
        <v>566</v>
      </c>
      <c r="C320" s="22" t="s">
        <v>854</v>
      </c>
      <c r="D320" s="22" t="s">
        <v>855</v>
      </c>
      <c r="E320" s="22" t="s">
        <v>70</v>
      </c>
      <c r="F320" s="22">
        <v>10</v>
      </c>
      <c r="G320" s="22">
        <v>2053</v>
      </c>
      <c r="H320" s="23">
        <v>-75.41558332999999</v>
      </c>
      <c r="I320" s="24">
        <v>4.2067777799999986</v>
      </c>
      <c r="J320" s="25">
        <v>21.589729791418701</v>
      </c>
      <c r="K320" s="26">
        <v>21.526673878428269</v>
      </c>
      <c r="L320" s="26">
        <v>21.818874461652548</v>
      </c>
      <c r="M320" s="26">
        <v>21.82751241663119</v>
      </c>
      <c r="N320" s="26">
        <v>21.937745666849111</v>
      </c>
      <c r="O320" s="26">
        <v>22.01250574712644</v>
      </c>
      <c r="P320" s="26">
        <v>21.832886962984599</v>
      </c>
      <c r="Q320" s="26">
        <v>22.163382495100379</v>
      </c>
      <c r="R320" s="26">
        <v>22.39121286121286</v>
      </c>
      <c r="S320" s="26">
        <v>21.444170623283529</v>
      </c>
      <c r="T320" s="26">
        <v>20.773173234811171</v>
      </c>
      <c r="U320" s="26">
        <v>21.34145029918378</v>
      </c>
      <c r="V320" s="27">
        <f t="shared" si="4"/>
        <v>21.721609869890216</v>
      </c>
      <c r="W320" s="28">
        <v>105</v>
      </c>
      <c r="X320" s="29">
        <v>0.875</v>
      </c>
    </row>
    <row r="321" spans="1:24" ht="13.9" customHeight="1" x14ac:dyDescent="0.2">
      <c r="A321" s="11">
        <v>21135020</v>
      </c>
      <c r="B321" s="22" t="s">
        <v>566</v>
      </c>
      <c r="C321" s="22" t="s">
        <v>480</v>
      </c>
      <c r="D321" s="22" t="s">
        <v>481</v>
      </c>
      <c r="E321" s="22" t="s">
        <v>70</v>
      </c>
      <c r="F321" s="22">
        <v>10</v>
      </c>
      <c r="G321" s="22">
        <v>425</v>
      </c>
      <c r="H321" s="23">
        <v>-75.015722220000001</v>
      </c>
      <c r="I321" s="24">
        <v>3.8558333299999998</v>
      </c>
      <c r="J321" s="25">
        <v>33.45479961593945</v>
      </c>
      <c r="K321" s="26">
        <v>33.577435291349772</v>
      </c>
      <c r="L321" s="26">
        <v>32.934294955549127</v>
      </c>
      <c r="M321" s="26">
        <v>32.615242544518708</v>
      </c>
      <c r="N321" s="26">
        <v>32.691802425115661</v>
      </c>
      <c r="O321" s="26">
        <v>33.098429517750311</v>
      </c>
      <c r="P321" s="26">
        <v>34.166488485337432</v>
      </c>
      <c r="Q321" s="26">
        <v>35.220558268183389</v>
      </c>
      <c r="R321" s="26">
        <v>34.670477410573667</v>
      </c>
      <c r="S321" s="26">
        <v>33.148146247422638</v>
      </c>
      <c r="T321" s="26">
        <v>32.076241807399107</v>
      </c>
      <c r="U321" s="26">
        <v>32.541217168927062</v>
      </c>
      <c r="V321" s="27">
        <f t="shared" si="4"/>
        <v>33.349594478172193</v>
      </c>
      <c r="W321" s="28">
        <v>292</v>
      </c>
      <c r="X321" s="29">
        <v>0.81111111111111112</v>
      </c>
    </row>
    <row r="322" spans="1:24" ht="13.9" customHeight="1" x14ac:dyDescent="0.2">
      <c r="A322" s="11">
        <v>22065040</v>
      </c>
      <c r="B322" s="22" t="s">
        <v>585</v>
      </c>
      <c r="C322" s="22" t="s">
        <v>492</v>
      </c>
      <c r="D322" s="22" t="s">
        <v>493</v>
      </c>
      <c r="E322" s="22" t="s">
        <v>70</v>
      </c>
      <c r="F322" s="22">
        <v>10</v>
      </c>
      <c r="G322" s="22">
        <v>1448</v>
      </c>
      <c r="H322" s="23">
        <v>-75.488083329999995</v>
      </c>
      <c r="I322" s="24">
        <v>3.9069166700000002</v>
      </c>
      <c r="J322" s="25">
        <v>25.945641012059252</v>
      </c>
      <c r="K322" s="26">
        <v>26.24519932494071</v>
      </c>
      <c r="L322" s="26">
        <v>26.00033130388211</v>
      </c>
      <c r="M322" s="26">
        <v>25.94267772935877</v>
      </c>
      <c r="N322" s="26">
        <v>25.888925491761981</v>
      </c>
      <c r="O322" s="26">
        <v>25.899212085806909</v>
      </c>
      <c r="P322" s="26">
        <v>26.17729236188358</v>
      </c>
      <c r="Q322" s="26">
        <v>26.859267723583631</v>
      </c>
      <c r="R322" s="26">
        <v>27.28826717088787</v>
      </c>
      <c r="S322" s="26">
        <v>25.9010136502114</v>
      </c>
      <c r="T322" s="26">
        <v>25.031766340273091</v>
      </c>
      <c r="U322" s="26">
        <v>25.20092190975684</v>
      </c>
      <c r="V322" s="27">
        <f t="shared" si="4"/>
        <v>26.031709675367182</v>
      </c>
      <c r="W322" s="28">
        <v>280</v>
      </c>
      <c r="X322" s="29">
        <v>0.77777777777777779</v>
      </c>
    </row>
    <row r="323" spans="1:24" ht="13.9" customHeight="1" x14ac:dyDescent="0.2">
      <c r="A323" s="11">
        <v>21240110</v>
      </c>
      <c r="B323" s="22" t="s">
        <v>567</v>
      </c>
      <c r="C323" s="22" t="s">
        <v>856</v>
      </c>
      <c r="D323" s="22" t="s">
        <v>494</v>
      </c>
      <c r="E323" s="22" t="s">
        <v>70</v>
      </c>
      <c r="F323" s="22">
        <v>10</v>
      </c>
      <c r="G323" s="22">
        <v>2670</v>
      </c>
      <c r="H323" s="23">
        <v>-75.13891667</v>
      </c>
      <c r="I323" s="24">
        <v>4.7356111099999998</v>
      </c>
      <c r="J323" s="25">
        <v>16.69483870967742</v>
      </c>
      <c r="K323" s="26">
        <v>17.17713464696223</v>
      </c>
      <c r="L323" s="26">
        <v>17.021638125580779</v>
      </c>
      <c r="M323" s="26">
        <v>17.261481481481479</v>
      </c>
      <c r="N323" s="26">
        <v>17.604301075268818</v>
      </c>
      <c r="O323" s="26">
        <v>17.650727969348662</v>
      </c>
      <c r="P323" s="26">
        <v>17.71182795698925</v>
      </c>
      <c r="Q323" s="26">
        <v>17.767216248506571</v>
      </c>
      <c r="R323" s="26">
        <v>17.51583333333333</v>
      </c>
      <c r="S323" s="26">
        <v>17.235197132616491</v>
      </c>
      <c r="T323" s="26">
        <v>16.69125</v>
      </c>
      <c r="U323" s="26">
        <v>17.085000000000001</v>
      </c>
      <c r="V323" s="27">
        <f t="shared" ref="V323:V386" si="5">AVERAGE(J323:U323)</f>
        <v>17.284703889980417</v>
      </c>
      <c r="W323" s="28">
        <v>106</v>
      </c>
      <c r="X323" s="29">
        <v>0.8833333333333333</v>
      </c>
    </row>
    <row r="324" spans="1:24" ht="13.9" customHeight="1" x14ac:dyDescent="0.2">
      <c r="A324" s="11">
        <v>21245140</v>
      </c>
      <c r="B324" s="22" t="s">
        <v>656</v>
      </c>
      <c r="C324" s="22" t="s">
        <v>494</v>
      </c>
      <c r="D324" s="22" t="s">
        <v>494</v>
      </c>
      <c r="E324" s="22" t="s">
        <v>70</v>
      </c>
      <c r="F324" s="22">
        <v>10</v>
      </c>
      <c r="G324" s="22">
        <v>2288</v>
      </c>
      <c r="H324" s="23">
        <v>-75.09445556</v>
      </c>
      <c r="I324" s="24">
        <v>4.7118611100000001</v>
      </c>
      <c r="J324" s="25">
        <v>18.779966542885589</v>
      </c>
      <c r="K324" s="26">
        <v>18.83775363031781</v>
      </c>
      <c r="L324" s="26">
        <v>18.912834750125441</v>
      </c>
      <c r="M324" s="26">
        <v>18.9736263360146</v>
      </c>
      <c r="N324" s="26">
        <v>18.996180148901299</v>
      </c>
      <c r="O324" s="26">
        <v>18.99648587703939</v>
      </c>
      <c r="P324" s="26">
        <v>18.964877782721398</v>
      </c>
      <c r="Q324" s="26">
        <v>18.882112739608111</v>
      </c>
      <c r="R324" s="26">
        <v>18.65319922126082</v>
      </c>
      <c r="S324" s="26">
        <v>18.23163558863169</v>
      </c>
      <c r="T324" s="26">
        <v>18.021768497377419</v>
      </c>
      <c r="U324" s="26">
        <v>18.317884480698719</v>
      </c>
      <c r="V324" s="27">
        <f t="shared" si="5"/>
        <v>18.714027132965192</v>
      </c>
      <c r="W324" s="28">
        <v>114</v>
      </c>
      <c r="X324" s="29">
        <v>0.95</v>
      </c>
    </row>
    <row r="325" spans="1:24" ht="13.9" customHeight="1" x14ac:dyDescent="0.2">
      <c r="A325" s="11">
        <v>21255110</v>
      </c>
      <c r="B325" s="22" t="s">
        <v>566</v>
      </c>
      <c r="C325" s="22" t="s">
        <v>494</v>
      </c>
      <c r="D325" s="22" t="s">
        <v>494</v>
      </c>
      <c r="E325" s="22" t="s">
        <v>70</v>
      </c>
      <c r="F325" s="22">
        <v>10</v>
      </c>
      <c r="G325" s="22">
        <v>2817</v>
      </c>
      <c r="H325" s="23">
        <v>-75.131833329999992</v>
      </c>
      <c r="I325" s="24">
        <v>4.7017499999999997</v>
      </c>
      <c r="J325" s="25">
        <v>15.84877814220664</v>
      </c>
      <c r="K325" s="26">
        <v>16.047528219084619</v>
      </c>
      <c r="L325" s="26">
        <v>15.954488395522249</v>
      </c>
      <c r="M325" s="26">
        <v>16.574766896551729</v>
      </c>
      <c r="N325" s="26">
        <v>17.055830248433232</v>
      </c>
      <c r="O325" s="26">
        <v>16.867175721444561</v>
      </c>
      <c r="P325" s="26">
        <v>16.669047859992791</v>
      </c>
      <c r="Q325" s="26">
        <v>16.53195708003194</v>
      </c>
      <c r="R325" s="26">
        <v>16.53499049751796</v>
      </c>
      <c r="S325" s="26">
        <v>16.108625099411459</v>
      </c>
      <c r="T325" s="26">
        <v>15.92173706329927</v>
      </c>
      <c r="U325" s="26">
        <v>16.113264288897039</v>
      </c>
      <c r="V325" s="27">
        <f t="shared" si="5"/>
        <v>16.352349126032788</v>
      </c>
      <c r="W325" s="28">
        <v>292</v>
      </c>
      <c r="X325" s="29">
        <v>0.81111111111111112</v>
      </c>
    </row>
    <row r="326" spans="1:24" ht="13.9" customHeight="1" x14ac:dyDescent="0.2">
      <c r="A326" s="11">
        <v>21255120</v>
      </c>
      <c r="B326" s="22" t="s">
        <v>566</v>
      </c>
      <c r="C326" s="22" t="s">
        <v>496</v>
      </c>
      <c r="D326" s="22" t="s">
        <v>496</v>
      </c>
      <c r="E326" s="22" t="s">
        <v>70</v>
      </c>
      <c r="F326" s="22">
        <v>10</v>
      </c>
      <c r="G326" s="22">
        <v>2069</v>
      </c>
      <c r="H326" s="23">
        <v>-75.117336109999997</v>
      </c>
      <c r="I326" s="24">
        <v>5.0267619400000001</v>
      </c>
      <c r="J326" s="25">
        <v>20.233537470488361</v>
      </c>
      <c r="K326" s="26">
        <v>20.471406053858161</v>
      </c>
      <c r="L326" s="26">
        <v>20.50256298659524</v>
      </c>
      <c r="M326" s="26">
        <v>20.778007467354769</v>
      </c>
      <c r="N326" s="26">
        <v>20.90732683303596</v>
      </c>
      <c r="O326" s="26">
        <v>20.936513148449329</v>
      </c>
      <c r="P326" s="26">
        <v>20.885706399035701</v>
      </c>
      <c r="Q326" s="26">
        <v>21.05350412968302</v>
      </c>
      <c r="R326" s="26">
        <v>20.946002371829959</v>
      </c>
      <c r="S326" s="26">
        <v>20.583971968097579</v>
      </c>
      <c r="T326" s="26">
        <v>20.284810710726969</v>
      </c>
      <c r="U326" s="26">
        <v>20.451931920936151</v>
      </c>
      <c r="V326" s="27">
        <f t="shared" si="5"/>
        <v>20.669606788340932</v>
      </c>
      <c r="W326" s="28">
        <v>325</v>
      </c>
      <c r="X326" s="29">
        <v>0.90277777777777779</v>
      </c>
    </row>
    <row r="327" spans="1:24" ht="13.9" customHeight="1" x14ac:dyDescent="0.2">
      <c r="A327" s="11">
        <v>53115010</v>
      </c>
      <c r="B327" s="22" t="s">
        <v>567</v>
      </c>
      <c r="C327" s="22" t="s">
        <v>421</v>
      </c>
      <c r="D327" s="22" t="s">
        <v>424</v>
      </c>
      <c r="E327" s="22" t="s">
        <v>76</v>
      </c>
      <c r="F327" s="22">
        <v>9</v>
      </c>
      <c r="G327" s="22">
        <v>28</v>
      </c>
      <c r="H327" s="23">
        <v>-76.992388890000001</v>
      </c>
      <c r="I327" s="24">
        <v>3.82011111</v>
      </c>
      <c r="J327" s="25">
        <v>29.720884109916369</v>
      </c>
      <c r="K327" s="26">
        <v>30.225991810091429</v>
      </c>
      <c r="L327" s="26">
        <v>30.59605734767025</v>
      </c>
      <c r="M327" s="26">
        <v>31.252796934865898</v>
      </c>
      <c r="N327" s="26">
        <v>30.59112903225806</v>
      </c>
      <c r="O327" s="26">
        <v>30.271666666666668</v>
      </c>
      <c r="P327" s="26">
        <v>30.310080645161289</v>
      </c>
      <c r="Q327" s="26">
        <v>30.176612903225809</v>
      </c>
      <c r="R327" s="26">
        <v>30.05767241379311</v>
      </c>
      <c r="S327" s="26">
        <v>29.720161290322579</v>
      </c>
      <c r="T327" s="26">
        <v>29.446666666666669</v>
      </c>
      <c r="U327" s="26">
        <v>29.216045606229141</v>
      </c>
      <c r="V327" s="27">
        <f t="shared" si="5"/>
        <v>30.13214711890561</v>
      </c>
      <c r="W327" s="28">
        <v>100</v>
      </c>
      <c r="X327" s="29">
        <v>0.83333333333333337</v>
      </c>
    </row>
    <row r="328" spans="1:24" ht="13.9" customHeight="1" x14ac:dyDescent="0.2">
      <c r="A328" s="11">
        <v>54075020</v>
      </c>
      <c r="B328" s="22" t="s">
        <v>566</v>
      </c>
      <c r="C328" s="22" t="s">
        <v>857</v>
      </c>
      <c r="D328" s="22" t="s">
        <v>424</v>
      </c>
      <c r="E328" s="22" t="s">
        <v>76</v>
      </c>
      <c r="F328" s="22">
        <v>9</v>
      </c>
      <c r="G328" s="22">
        <v>66</v>
      </c>
      <c r="H328" s="23">
        <v>-76.99044443999999</v>
      </c>
      <c r="I328" s="24">
        <v>3.9535555599999999</v>
      </c>
      <c r="J328" s="25">
        <v>30.40590524380411</v>
      </c>
      <c r="K328" s="26">
        <v>30.778675932876052</v>
      </c>
      <c r="L328" s="26">
        <v>30.90632770233432</v>
      </c>
      <c r="M328" s="26">
        <v>31.024786611908741</v>
      </c>
      <c r="N328" s="26">
        <v>30.9418511579367</v>
      </c>
      <c r="O328" s="26">
        <v>30.662409634682049</v>
      </c>
      <c r="P328" s="26">
        <v>30.450882988649351</v>
      </c>
      <c r="Q328" s="26">
        <v>30.546727486784789</v>
      </c>
      <c r="R328" s="26">
        <v>30.298857712446921</v>
      </c>
      <c r="S328" s="26">
        <v>30.071133995089461</v>
      </c>
      <c r="T328" s="26">
        <v>29.814241783503849</v>
      </c>
      <c r="U328" s="26">
        <v>29.9633653861139</v>
      </c>
      <c r="V328" s="27">
        <f t="shared" si="5"/>
        <v>30.488763803010851</v>
      </c>
      <c r="W328" s="28">
        <v>302</v>
      </c>
      <c r="X328" s="29">
        <v>0.83888888888888891</v>
      </c>
    </row>
    <row r="329" spans="1:24" ht="13.9" customHeight="1" x14ac:dyDescent="0.2">
      <c r="A329" s="11">
        <v>53115020</v>
      </c>
      <c r="B329" s="22" t="s">
        <v>585</v>
      </c>
      <c r="C329" s="22" t="s">
        <v>858</v>
      </c>
      <c r="D329" s="22" t="s">
        <v>424</v>
      </c>
      <c r="E329" s="22" t="s">
        <v>76</v>
      </c>
      <c r="F329" s="22">
        <v>9</v>
      </c>
      <c r="G329" s="22">
        <v>10</v>
      </c>
      <c r="H329" s="23">
        <v>-77.066666669999989</v>
      </c>
      <c r="I329" s="24">
        <v>3.8833333300000001</v>
      </c>
      <c r="J329" s="25">
        <v>29.987849462365599</v>
      </c>
      <c r="K329" s="26">
        <v>30.578696281353281</v>
      </c>
      <c r="L329" s="26">
        <v>30.84761510890543</v>
      </c>
      <c r="M329" s="26">
        <v>30.889409779237361</v>
      </c>
      <c r="N329" s="26">
        <v>30.740817071551831</v>
      </c>
      <c r="O329" s="26">
        <v>30.443264550264551</v>
      </c>
      <c r="P329" s="26">
        <v>30.135260342179141</v>
      </c>
      <c r="Q329" s="26">
        <v>30.262265892143532</v>
      </c>
      <c r="R329" s="26">
        <v>30.041504105090311</v>
      </c>
      <c r="S329" s="26">
        <v>29.760155728587321</v>
      </c>
      <c r="T329" s="26">
        <v>29.438528735632179</v>
      </c>
      <c r="U329" s="26">
        <v>29.594067482387839</v>
      </c>
      <c r="V329" s="27">
        <f t="shared" si="5"/>
        <v>30.22661954497487</v>
      </c>
      <c r="W329" s="28">
        <v>114</v>
      </c>
      <c r="X329" s="29">
        <v>0.95</v>
      </c>
    </row>
    <row r="330" spans="1:24" ht="13.9" customHeight="1" x14ac:dyDescent="0.2">
      <c r="A330" s="11">
        <v>26105150</v>
      </c>
      <c r="B330" s="22" t="s">
        <v>566</v>
      </c>
      <c r="C330" s="22" t="s">
        <v>455</v>
      </c>
      <c r="D330" s="22" t="s">
        <v>456</v>
      </c>
      <c r="E330" s="22" t="s">
        <v>76</v>
      </c>
      <c r="F330" s="22">
        <v>9</v>
      </c>
      <c r="G330" s="22">
        <v>1011</v>
      </c>
      <c r="H330" s="23">
        <v>-76.033055560000008</v>
      </c>
      <c r="I330" s="24">
        <v>4.2389166700000001</v>
      </c>
      <c r="J330" s="25">
        <v>29.838072726309651</v>
      </c>
      <c r="K330" s="26">
        <v>29.96709428936326</v>
      </c>
      <c r="L330" s="26">
        <v>29.767481022870349</v>
      </c>
      <c r="M330" s="26">
        <v>29.45510836034974</v>
      </c>
      <c r="N330" s="26">
        <v>29.344012825538069</v>
      </c>
      <c r="O330" s="26">
        <v>29.388848020434221</v>
      </c>
      <c r="P330" s="26">
        <v>30.124159739837651</v>
      </c>
      <c r="Q330" s="26">
        <v>30.317402116402121</v>
      </c>
      <c r="R330" s="26">
        <v>30.51577690763898</v>
      </c>
      <c r="S330" s="26">
        <v>29.210205314547029</v>
      </c>
      <c r="T330" s="26">
        <v>28.74740390122399</v>
      </c>
      <c r="U330" s="26">
        <v>29.05357811117322</v>
      </c>
      <c r="V330" s="27">
        <f t="shared" si="5"/>
        <v>29.644095277974021</v>
      </c>
      <c r="W330" s="28">
        <v>116</v>
      </c>
      <c r="X330" s="29">
        <v>0.96666666666666667</v>
      </c>
    </row>
    <row r="331" spans="1:24" ht="13.9" customHeight="1" x14ac:dyDescent="0.2">
      <c r="A331" s="11">
        <v>26055120</v>
      </c>
      <c r="B331" s="22" t="s">
        <v>585</v>
      </c>
      <c r="C331" s="22" t="s">
        <v>859</v>
      </c>
      <c r="D331" s="22" t="s">
        <v>860</v>
      </c>
      <c r="E331" s="22" t="s">
        <v>76</v>
      </c>
      <c r="F331" s="22">
        <v>9</v>
      </c>
      <c r="G331" s="22">
        <v>996</v>
      </c>
      <c r="H331" s="23">
        <v>-76.53388889</v>
      </c>
      <c r="I331" s="24">
        <v>3.3780000000000001</v>
      </c>
      <c r="J331" s="25">
        <v>30.192308787541709</v>
      </c>
      <c r="K331" s="26">
        <v>30.36778130961288</v>
      </c>
      <c r="L331" s="26">
        <v>30.235248219705969</v>
      </c>
      <c r="M331" s="26">
        <v>29.81165139652396</v>
      </c>
      <c r="N331" s="26">
        <v>29.496207463280641</v>
      </c>
      <c r="O331" s="26">
        <v>29.841231840318049</v>
      </c>
      <c r="P331" s="26">
        <v>30.457726673817479</v>
      </c>
      <c r="Q331" s="26">
        <v>31.294630312851758</v>
      </c>
      <c r="R331" s="26">
        <v>31.084472723955489</v>
      </c>
      <c r="S331" s="26">
        <v>29.957482313893141</v>
      </c>
      <c r="T331" s="26">
        <v>29.183743000294729</v>
      </c>
      <c r="U331" s="26">
        <v>29.392736383928519</v>
      </c>
      <c r="V331" s="27">
        <f t="shared" si="5"/>
        <v>30.109601702143696</v>
      </c>
      <c r="W331" s="28">
        <v>284</v>
      </c>
      <c r="X331" s="29">
        <v>0.78888888888888886</v>
      </c>
    </row>
    <row r="332" spans="1:24" ht="13.9" customHeight="1" x14ac:dyDescent="0.2">
      <c r="A332" s="11">
        <v>26095080</v>
      </c>
      <c r="B332" s="22" t="s">
        <v>566</v>
      </c>
      <c r="C332" s="22" t="s">
        <v>508</v>
      </c>
      <c r="D332" s="22" t="s">
        <v>861</v>
      </c>
      <c r="E332" s="22" t="s">
        <v>76</v>
      </c>
      <c r="F332" s="22">
        <v>9</v>
      </c>
      <c r="G332" s="22">
        <v>2628</v>
      </c>
      <c r="H332" s="23">
        <v>-76.074777780000005</v>
      </c>
      <c r="I332" s="24">
        <v>3.7299722200000001</v>
      </c>
      <c r="J332" s="25">
        <v>17.332418851307121</v>
      </c>
      <c r="K332" s="26">
        <v>17.706153155990609</v>
      </c>
      <c r="L332" s="26">
        <v>17.643466808338321</v>
      </c>
      <c r="M332" s="26">
        <v>17.514858539658899</v>
      </c>
      <c r="N332" s="26">
        <v>17.363394601960291</v>
      </c>
      <c r="O332" s="26">
        <v>17.592525634398239</v>
      </c>
      <c r="P332" s="26">
        <v>17.866794038539901</v>
      </c>
      <c r="Q332" s="26">
        <v>18.19629352215297</v>
      </c>
      <c r="R332" s="26">
        <v>17.98852866876193</v>
      </c>
      <c r="S332" s="26">
        <v>17.589763157081091</v>
      </c>
      <c r="T332" s="26">
        <v>16.566871284676559</v>
      </c>
      <c r="U332" s="26">
        <v>16.891594975996782</v>
      </c>
      <c r="V332" s="27">
        <f t="shared" si="5"/>
        <v>17.521055269905226</v>
      </c>
      <c r="W332" s="28">
        <v>215</v>
      </c>
      <c r="X332" s="29">
        <v>0.89583333333333337</v>
      </c>
    </row>
    <row r="333" spans="1:24" ht="13.9" customHeight="1" x14ac:dyDescent="0.2">
      <c r="A333" s="11">
        <v>26075040</v>
      </c>
      <c r="B333" s="22" t="s">
        <v>565</v>
      </c>
      <c r="C333" s="22" t="s">
        <v>75</v>
      </c>
      <c r="D333" s="22" t="s">
        <v>77</v>
      </c>
      <c r="E333" s="22" t="s">
        <v>76</v>
      </c>
      <c r="F333" s="22">
        <v>9</v>
      </c>
      <c r="G333" s="22">
        <v>970</v>
      </c>
      <c r="H333" s="23">
        <v>-76.38663889</v>
      </c>
      <c r="I333" s="24">
        <v>3.5366888900000002</v>
      </c>
      <c r="J333" s="25">
        <v>30.30042226006811</v>
      </c>
      <c r="K333" s="26">
        <v>30.587240837478529</v>
      </c>
      <c r="L333" s="26">
        <v>30.235515407085661</v>
      </c>
      <c r="M333" s="26">
        <v>29.83891443167305</v>
      </c>
      <c r="N333" s="26">
        <v>29.586365768396831</v>
      </c>
      <c r="O333" s="26">
        <v>29.810408684546619</v>
      </c>
      <c r="P333" s="26">
        <v>30.528452601656159</v>
      </c>
      <c r="Q333" s="26">
        <v>31.11792011972717</v>
      </c>
      <c r="R333" s="26">
        <v>30.640448440448441</v>
      </c>
      <c r="S333" s="26">
        <v>29.62065677977936</v>
      </c>
      <c r="T333" s="26">
        <v>29.200446507515469</v>
      </c>
      <c r="U333" s="26">
        <v>29.483540246006029</v>
      </c>
      <c r="V333" s="27">
        <f t="shared" si="5"/>
        <v>30.079194340365124</v>
      </c>
      <c r="W333" s="28">
        <v>320</v>
      </c>
      <c r="X333" s="29">
        <v>0.88888888888888884</v>
      </c>
    </row>
    <row r="334" spans="1:24" ht="13.9" customHeight="1" x14ac:dyDescent="0.2">
      <c r="A334" s="11">
        <v>26075050</v>
      </c>
      <c r="B334" s="22" t="s">
        <v>566</v>
      </c>
      <c r="C334" s="22" t="s">
        <v>862</v>
      </c>
      <c r="D334" s="22" t="s">
        <v>77</v>
      </c>
      <c r="E334" s="22" t="s">
        <v>76</v>
      </c>
      <c r="F334" s="22">
        <v>9</v>
      </c>
      <c r="G334" s="22">
        <v>1059</v>
      </c>
      <c r="H334" s="23">
        <v>-76.277805560000004</v>
      </c>
      <c r="I334" s="24">
        <v>3.5740555600000001</v>
      </c>
      <c r="J334" s="25">
        <v>29.139856630824369</v>
      </c>
      <c r="K334" s="26">
        <v>29.608780788177341</v>
      </c>
      <c r="L334" s="26">
        <v>29.597299880525689</v>
      </c>
      <c r="M334" s="26">
        <v>28.979977011494249</v>
      </c>
      <c r="N334" s="26">
        <v>28.75804301075269</v>
      </c>
      <c r="O334" s="26">
        <v>28.673333333333339</v>
      </c>
      <c r="P334" s="26">
        <v>29.238131256952169</v>
      </c>
      <c r="Q334" s="26">
        <v>29.888924731182801</v>
      </c>
      <c r="R334" s="26">
        <v>29.17855172413794</v>
      </c>
      <c r="S334" s="26">
        <v>28.873784946236562</v>
      </c>
      <c r="T334" s="26">
        <v>28.260702426564489</v>
      </c>
      <c r="U334" s="26">
        <v>28.747419354838701</v>
      </c>
      <c r="V334" s="27">
        <f t="shared" si="5"/>
        <v>29.078733757918361</v>
      </c>
      <c r="W334" s="28">
        <v>117</v>
      </c>
      <c r="X334" s="29">
        <v>0.97499999999999998</v>
      </c>
    </row>
    <row r="335" spans="1:24" ht="13.9" customHeight="1" x14ac:dyDescent="0.2">
      <c r="A335" s="11">
        <v>26075010</v>
      </c>
      <c r="B335" s="22" t="s">
        <v>569</v>
      </c>
      <c r="C335" s="12" t="s">
        <v>863</v>
      </c>
      <c r="D335" s="22" t="s">
        <v>77</v>
      </c>
      <c r="E335" s="22" t="s">
        <v>76</v>
      </c>
      <c r="F335" s="22">
        <v>9</v>
      </c>
      <c r="G335" s="22">
        <v>1018</v>
      </c>
      <c r="H335" s="23">
        <v>-76.314888890000006</v>
      </c>
      <c r="I335" s="24">
        <v>3.5134722200000001</v>
      </c>
      <c r="J335" s="25">
        <v>29.777696136997211</v>
      </c>
      <c r="K335" s="26">
        <v>30.103051450465252</v>
      </c>
      <c r="L335" s="26">
        <v>29.67030177563548</v>
      </c>
      <c r="M335" s="26">
        <v>29.481462324393359</v>
      </c>
      <c r="N335" s="26">
        <v>29.194444444444439</v>
      </c>
      <c r="O335" s="26">
        <v>29.33038314176245</v>
      </c>
      <c r="P335" s="26">
        <v>30.007526881720441</v>
      </c>
      <c r="Q335" s="26">
        <v>30.387096774193552</v>
      </c>
      <c r="R335" s="26">
        <v>30.25025408348457</v>
      </c>
      <c r="S335" s="26">
        <v>29.25042444821732</v>
      </c>
      <c r="T335" s="26">
        <v>28.81019157088123</v>
      </c>
      <c r="U335" s="26">
        <v>28.972688172043011</v>
      </c>
      <c r="V335" s="27">
        <f t="shared" si="5"/>
        <v>29.60296010035319</v>
      </c>
      <c r="W335" s="28">
        <v>217</v>
      </c>
      <c r="X335" s="29">
        <v>0.90416666666666667</v>
      </c>
    </row>
    <row r="336" spans="1:24" ht="13.9" customHeight="1" x14ac:dyDescent="0.2">
      <c r="A336" s="11">
        <v>26125130</v>
      </c>
      <c r="B336" s="22" t="s">
        <v>566</v>
      </c>
      <c r="C336" s="22" t="s">
        <v>436</v>
      </c>
      <c r="D336" s="22" t="s">
        <v>437</v>
      </c>
      <c r="E336" s="22" t="s">
        <v>76</v>
      </c>
      <c r="F336" s="22">
        <v>9</v>
      </c>
      <c r="G336" s="22">
        <v>1749</v>
      </c>
      <c r="H336" s="23">
        <v>-75.832361110000008</v>
      </c>
      <c r="I336" s="24">
        <v>4.1850555599999986</v>
      </c>
      <c r="J336" s="25">
        <v>23.721558926532278</v>
      </c>
      <c r="K336" s="26">
        <v>23.816833378632321</v>
      </c>
      <c r="L336" s="26">
        <v>23.78392517612162</v>
      </c>
      <c r="M336" s="26">
        <v>23.639542674758189</v>
      </c>
      <c r="N336" s="26">
        <v>23.578173279822551</v>
      </c>
      <c r="O336" s="26">
        <v>23.83621337225161</v>
      </c>
      <c r="P336" s="26">
        <v>24.302030426719401</v>
      </c>
      <c r="Q336" s="26">
        <v>24.660332241585309</v>
      </c>
      <c r="R336" s="26">
        <v>24.256310241523739</v>
      </c>
      <c r="S336" s="26">
        <v>23.34759961873382</v>
      </c>
      <c r="T336" s="26">
        <v>23.019979367730329</v>
      </c>
      <c r="U336" s="26">
        <v>23.203939942766421</v>
      </c>
      <c r="V336" s="27">
        <f t="shared" si="5"/>
        <v>23.7638698872648</v>
      </c>
      <c r="W336" s="28">
        <v>307</v>
      </c>
      <c r="X336" s="29">
        <v>0.85277777777777775</v>
      </c>
    </row>
    <row r="337" spans="1:24" ht="13.9" customHeight="1" x14ac:dyDescent="0.2">
      <c r="A337" s="11">
        <v>26105160</v>
      </c>
      <c r="B337" s="22" t="s">
        <v>565</v>
      </c>
      <c r="C337" s="22" t="s">
        <v>864</v>
      </c>
      <c r="D337" s="22" t="s">
        <v>426</v>
      </c>
      <c r="E337" s="22" t="s">
        <v>76</v>
      </c>
      <c r="F337" s="22">
        <v>9</v>
      </c>
      <c r="G337" s="22">
        <v>980</v>
      </c>
      <c r="H337" s="23">
        <v>-76.223583329999997</v>
      </c>
      <c r="I337" s="24">
        <v>4.0900833299999997</v>
      </c>
      <c r="J337" s="25">
        <v>30.294799094510481</v>
      </c>
      <c r="K337" s="26">
        <v>30.717943349753689</v>
      </c>
      <c r="L337" s="26">
        <v>30.439311181178748</v>
      </c>
      <c r="M337" s="26">
        <v>29.766757583614211</v>
      </c>
      <c r="N337" s="26">
        <v>29.416934556915091</v>
      </c>
      <c r="O337" s="26">
        <v>29.644352206612741</v>
      </c>
      <c r="P337" s="26">
        <v>30.287562724014339</v>
      </c>
      <c r="Q337" s="26">
        <v>30.76215402735065</v>
      </c>
      <c r="R337" s="26">
        <v>30.36653689844638</v>
      </c>
      <c r="S337" s="26">
        <v>29.494924916573972</v>
      </c>
      <c r="T337" s="26">
        <v>29.012440704251048</v>
      </c>
      <c r="U337" s="26">
        <v>29.464737507906388</v>
      </c>
      <c r="V337" s="27">
        <f t="shared" si="5"/>
        <v>29.972371229260641</v>
      </c>
      <c r="W337" s="28">
        <v>215</v>
      </c>
      <c r="X337" s="29">
        <v>0.89583333333333337</v>
      </c>
    </row>
    <row r="338" spans="1:24" ht="13.9" customHeight="1" x14ac:dyDescent="0.2">
      <c r="A338" s="11">
        <v>26105140</v>
      </c>
      <c r="B338" s="22" t="s">
        <v>566</v>
      </c>
      <c r="C338" s="22" t="s">
        <v>865</v>
      </c>
      <c r="D338" s="22" t="s">
        <v>426</v>
      </c>
      <c r="E338" s="22" t="s">
        <v>76</v>
      </c>
      <c r="F338" s="22">
        <v>9</v>
      </c>
      <c r="G338" s="22">
        <v>2902</v>
      </c>
      <c r="H338" s="23">
        <v>-75.888027780000002</v>
      </c>
      <c r="I338" s="24">
        <v>4.0330555600000002</v>
      </c>
      <c r="J338" s="25">
        <v>16.18034673446687</v>
      </c>
      <c r="K338" s="26">
        <v>16.23993285309674</v>
      </c>
      <c r="L338" s="26">
        <v>16.419753926005601</v>
      </c>
      <c r="M338" s="26">
        <v>16.400681179887989</v>
      </c>
      <c r="N338" s="26">
        <v>16.484062969436941</v>
      </c>
      <c r="O338" s="26">
        <v>16.24664060544378</v>
      </c>
      <c r="P338" s="26">
        <v>15.77183842348882</v>
      </c>
      <c r="Q338" s="26">
        <v>15.966759634455681</v>
      </c>
      <c r="R338" s="26">
        <v>16.38944991789819</v>
      </c>
      <c r="S338" s="26">
        <v>15.85178369534639</v>
      </c>
      <c r="T338" s="26">
        <v>15.40625182346573</v>
      </c>
      <c r="U338" s="26">
        <v>15.678242063197789</v>
      </c>
      <c r="V338" s="27">
        <f t="shared" si="5"/>
        <v>16.086311985515877</v>
      </c>
      <c r="W338" s="28">
        <v>292</v>
      </c>
      <c r="X338" s="29">
        <v>0.81111111111111112</v>
      </c>
    </row>
    <row r="339" spans="1:24" ht="13.9" customHeight="1" x14ac:dyDescent="0.2">
      <c r="A339" s="11">
        <v>26105230</v>
      </c>
      <c r="B339" s="22" t="s">
        <v>566</v>
      </c>
      <c r="C339" s="22" t="s">
        <v>446</v>
      </c>
      <c r="D339" s="22" t="s">
        <v>426</v>
      </c>
      <c r="E339" s="22" t="s">
        <v>76</v>
      </c>
      <c r="F339" s="22">
        <v>9</v>
      </c>
      <c r="G339" s="22">
        <v>1119</v>
      </c>
      <c r="H339" s="23">
        <v>-76.168527779999991</v>
      </c>
      <c r="I339" s="24">
        <v>4.0283333299999997</v>
      </c>
      <c r="J339" s="25">
        <v>29.669506463972311</v>
      </c>
      <c r="K339" s="26">
        <v>29.93760977783392</v>
      </c>
      <c r="L339" s="26">
        <v>29.936107104111372</v>
      </c>
      <c r="M339" s="26">
        <v>29.639375464892709</v>
      </c>
      <c r="N339" s="26">
        <v>29.492177806027861</v>
      </c>
      <c r="O339" s="26">
        <v>29.592727727852051</v>
      </c>
      <c r="P339" s="26">
        <v>29.851615807687551</v>
      </c>
      <c r="Q339" s="26">
        <v>30.47663771104796</v>
      </c>
      <c r="R339" s="26">
        <v>30.269365848538971</v>
      </c>
      <c r="S339" s="26">
        <v>29.355318143552989</v>
      </c>
      <c r="T339" s="26">
        <v>28.961979678048639</v>
      </c>
      <c r="U339" s="26">
        <v>29.232857934040581</v>
      </c>
      <c r="V339" s="27">
        <f t="shared" si="5"/>
        <v>29.701273288967244</v>
      </c>
      <c r="W339" s="28">
        <v>298</v>
      </c>
      <c r="X339" s="29">
        <v>0.82777777777777772</v>
      </c>
    </row>
    <row r="340" spans="1:24" ht="13.9" customHeight="1" x14ac:dyDescent="0.2">
      <c r="A340" s="11">
        <v>26105110</v>
      </c>
      <c r="B340" s="22" t="s">
        <v>566</v>
      </c>
      <c r="C340" s="22" t="s">
        <v>439</v>
      </c>
      <c r="D340" s="22" t="s">
        <v>440</v>
      </c>
      <c r="E340" s="22" t="s">
        <v>76</v>
      </c>
      <c r="F340" s="22">
        <v>9</v>
      </c>
      <c r="G340" s="22">
        <v>954</v>
      </c>
      <c r="H340" s="23">
        <v>-76.084527780000002</v>
      </c>
      <c r="I340" s="24">
        <v>4.3244999999999996</v>
      </c>
      <c r="J340" s="25">
        <v>31.832354838709669</v>
      </c>
      <c r="K340" s="26">
        <v>32.261115316548079</v>
      </c>
      <c r="L340" s="26">
        <v>31.85211171010117</v>
      </c>
      <c r="M340" s="26">
        <v>31.357917552501959</v>
      </c>
      <c r="N340" s="26">
        <v>31.159687929501182</v>
      </c>
      <c r="O340" s="26">
        <v>31.415016852476018</v>
      </c>
      <c r="P340" s="26">
        <v>31.94941523503481</v>
      </c>
      <c r="Q340" s="26">
        <v>32.411369552914543</v>
      </c>
      <c r="R340" s="26">
        <v>32.037701149425281</v>
      </c>
      <c r="S340" s="26">
        <v>30.91332943036122</v>
      </c>
      <c r="T340" s="26">
        <v>30.652468239564431</v>
      </c>
      <c r="U340" s="26">
        <v>31.052455610661799</v>
      </c>
      <c r="V340" s="27">
        <f t="shared" si="5"/>
        <v>31.574578618150014</v>
      </c>
      <c r="W340" s="28">
        <v>229</v>
      </c>
      <c r="X340" s="29">
        <v>0.95416666666666672</v>
      </c>
    </row>
    <row r="341" spans="1:24" ht="13.9" customHeight="1" x14ac:dyDescent="0.2">
      <c r="A341" s="11">
        <v>42075010</v>
      </c>
      <c r="B341" s="22" t="s">
        <v>585</v>
      </c>
      <c r="C341" s="22" t="s">
        <v>207</v>
      </c>
      <c r="D341" s="22" t="s">
        <v>207</v>
      </c>
      <c r="E341" s="22" t="s">
        <v>206</v>
      </c>
      <c r="F341" s="22">
        <v>3</v>
      </c>
      <c r="G341" s="22">
        <v>180</v>
      </c>
      <c r="H341" s="23">
        <v>-70.239999999999995</v>
      </c>
      <c r="I341" s="24">
        <v>1.26</v>
      </c>
      <c r="J341" s="25">
        <v>30.712583611420101</v>
      </c>
      <c r="K341" s="26">
        <v>30.818679057567952</v>
      </c>
      <c r="L341" s="26">
        <v>30.85453005396943</v>
      </c>
      <c r="M341" s="26">
        <v>30.53254414239089</v>
      </c>
      <c r="N341" s="26">
        <v>29.66219376287847</v>
      </c>
      <c r="O341" s="26">
        <v>29.08935960591133</v>
      </c>
      <c r="P341" s="26">
        <v>29.043187205360461</v>
      </c>
      <c r="Q341" s="26">
        <v>30.14398006331821</v>
      </c>
      <c r="R341" s="26">
        <v>31.099937562083159</v>
      </c>
      <c r="S341" s="26">
        <v>31.086687000841621</v>
      </c>
      <c r="T341" s="26">
        <v>30.940922824302131</v>
      </c>
      <c r="U341" s="26">
        <v>30.47576848920453</v>
      </c>
      <c r="V341" s="27">
        <f t="shared" si="5"/>
        <v>30.371697781604016</v>
      </c>
      <c r="W341" s="28">
        <v>109</v>
      </c>
      <c r="X341" s="29">
        <v>0.90833333333333333</v>
      </c>
    </row>
    <row r="342" spans="1:24" ht="13.9" customHeight="1" x14ac:dyDescent="0.2">
      <c r="A342" s="11">
        <v>33055010</v>
      </c>
      <c r="B342" s="22" t="s">
        <v>566</v>
      </c>
      <c r="C342" s="22" t="s">
        <v>866</v>
      </c>
      <c r="D342" s="22" t="s">
        <v>180</v>
      </c>
      <c r="E342" s="22" t="s">
        <v>92</v>
      </c>
      <c r="F342" s="22">
        <v>3</v>
      </c>
      <c r="G342" s="22">
        <v>167</v>
      </c>
      <c r="H342" s="23">
        <v>-69.803333329999987</v>
      </c>
      <c r="I342" s="24">
        <v>4.4947222199999999</v>
      </c>
      <c r="J342" s="25">
        <v>33.717740607991502</v>
      </c>
      <c r="K342" s="26">
        <v>34.172290640394088</v>
      </c>
      <c r="L342" s="26">
        <v>33.350021505376347</v>
      </c>
      <c r="M342" s="26">
        <v>31.88445977011494</v>
      </c>
      <c r="N342" s="26">
        <v>30.566311827956991</v>
      </c>
      <c r="O342" s="26">
        <v>29.958545155993431</v>
      </c>
      <c r="P342" s="26">
        <v>29.74677419354839</v>
      </c>
      <c r="Q342" s="26">
        <v>30.717419354838722</v>
      </c>
      <c r="R342" s="26">
        <v>31.66925925925926</v>
      </c>
      <c r="S342" s="26">
        <v>31.68458781362007</v>
      </c>
      <c r="T342" s="26">
        <v>32.018823754789267</v>
      </c>
      <c r="U342" s="26">
        <v>32.42910394265234</v>
      </c>
      <c r="V342" s="27">
        <f t="shared" si="5"/>
        <v>31.82627815221127</v>
      </c>
      <c r="W342" s="28">
        <v>116</v>
      </c>
      <c r="X342" s="29">
        <v>0.96666666666666667</v>
      </c>
    </row>
    <row r="343" spans="1:24" ht="13.9" customHeight="1" x14ac:dyDescent="0.2">
      <c r="A343" s="11">
        <v>34035020</v>
      </c>
      <c r="B343" s="22" t="s">
        <v>566</v>
      </c>
      <c r="C343" s="22" t="s">
        <v>867</v>
      </c>
      <c r="D343" s="22" t="s">
        <v>180</v>
      </c>
      <c r="E343" s="22" t="s">
        <v>92</v>
      </c>
      <c r="F343" s="22">
        <v>3</v>
      </c>
      <c r="G343" s="22">
        <v>116</v>
      </c>
      <c r="H343" s="23">
        <v>-69.148388890000007</v>
      </c>
      <c r="I343" s="24">
        <v>5.11202778</v>
      </c>
      <c r="J343" s="25">
        <v>34.338077594871571</v>
      </c>
      <c r="K343" s="26">
        <v>34.44136453823954</v>
      </c>
      <c r="L343" s="26">
        <v>34.062171941546069</v>
      </c>
      <c r="M343" s="26">
        <v>32.185619412515962</v>
      </c>
      <c r="N343" s="26">
        <v>30.913129154041279</v>
      </c>
      <c r="O343" s="26">
        <v>30.605092592592591</v>
      </c>
      <c r="P343" s="26">
        <v>29.939730406371119</v>
      </c>
      <c r="Q343" s="26">
        <v>30.74450962882614</v>
      </c>
      <c r="R343" s="26">
        <v>31.94371883289125</v>
      </c>
      <c r="S343" s="26">
        <v>32.246294460776532</v>
      </c>
      <c r="T343" s="26">
        <v>32.489217182083557</v>
      </c>
      <c r="U343" s="26">
        <v>33.441903624054163</v>
      </c>
      <c r="V343" s="27">
        <f t="shared" si="5"/>
        <v>32.279235780734155</v>
      </c>
      <c r="W343" s="28">
        <v>101</v>
      </c>
      <c r="X343" s="29">
        <v>0.84166666666666667</v>
      </c>
    </row>
    <row r="344" spans="1:24" ht="13.9" customHeight="1" x14ac:dyDescent="0.2">
      <c r="A344" s="11">
        <v>34015010</v>
      </c>
      <c r="B344" s="22" t="s">
        <v>585</v>
      </c>
      <c r="C344" s="22" t="s">
        <v>868</v>
      </c>
      <c r="D344" s="22" t="s">
        <v>180</v>
      </c>
      <c r="E344" s="22" t="s">
        <v>92</v>
      </c>
      <c r="F344" s="22">
        <v>3</v>
      </c>
      <c r="G344" s="22">
        <v>171</v>
      </c>
      <c r="H344" s="23">
        <v>-70.930111109999999</v>
      </c>
      <c r="I344" s="24">
        <v>4.5539444400000004</v>
      </c>
      <c r="J344" s="25">
        <v>33.076234476913783</v>
      </c>
      <c r="K344" s="26">
        <v>33.92674419556603</v>
      </c>
      <c r="L344" s="26">
        <v>33.432939443296803</v>
      </c>
      <c r="M344" s="26">
        <v>31.685557364311819</v>
      </c>
      <c r="N344" s="26">
        <v>30.44338116199296</v>
      </c>
      <c r="O344" s="26">
        <v>29.634685374149662</v>
      </c>
      <c r="P344" s="26">
        <v>29.54581639287883</v>
      </c>
      <c r="Q344" s="26">
        <v>30.420577139515899</v>
      </c>
      <c r="R344" s="26">
        <v>31.478230462470751</v>
      </c>
      <c r="S344" s="26">
        <v>31.59519477059559</v>
      </c>
      <c r="T344" s="26">
        <v>31.463259946949609</v>
      </c>
      <c r="U344" s="26">
        <v>31.818024330010061</v>
      </c>
      <c r="V344" s="27">
        <f t="shared" si="5"/>
        <v>31.543387088220985</v>
      </c>
      <c r="W344" s="28">
        <v>348</v>
      </c>
      <c r="X344" s="29">
        <v>0.96666666666666667</v>
      </c>
    </row>
    <row r="345" spans="1:24" ht="14.45" customHeight="1" thickBot="1" x14ac:dyDescent="0.25">
      <c r="A345" s="30">
        <v>38015030</v>
      </c>
      <c r="B345" s="31" t="s">
        <v>565</v>
      </c>
      <c r="C345" s="31" t="s">
        <v>91</v>
      </c>
      <c r="D345" s="31" t="s">
        <v>93</v>
      </c>
      <c r="E345" s="31" t="s">
        <v>92</v>
      </c>
      <c r="F345" s="31">
        <v>3</v>
      </c>
      <c r="G345" s="31">
        <v>57</v>
      </c>
      <c r="H345" s="32">
        <v>-67.491222220000012</v>
      </c>
      <c r="I345" s="33">
        <v>6.1824361100000003</v>
      </c>
      <c r="J345" s="34">
        <v>34.895126641351183</v>
      </c>
      <c r="K345" s="35">
        <v>35.872235434007138</v>
      </c>
      <c r="L345" s="35">
        <v>36.158672599184293</v>
      </c>
      <c r="M345" s="35">
        <v>34.331632183908042</v>
      </c>
      <c r="N345" s="35">
        <v>32.431655913978503</v>
      </c>
      <c r="O345" s="35">
        <v>31.297969348658992</v>
      </c>
      <c r="P345" s="35">
        <v>30.843133110863921</v>
      </c>
      <c r="Q345" s="35">
        <v>31.513637374860959</v>
      </c>
      <c r="R345" s="35">
        <v>32.684863258026162</v>
      </c>
      <c r="S345" s="35">
        <v>33.422727598566297</v>
      </c>
      <c r="T345" s="35">
        <v>33.566436781609198</v>
      </c>
      <c r="U345" s="35">
        <v>33.963348164627362</v>
      </c>
      <c r="V345" s="35">
        <f t="shared" si="5"/>
        <v>33.415119867470167</v>
      </c>
      <c r="W345" s="36">
        <v>353</v>
      </c>
      <c r="X345" s="37">
        <v>0.98055555555555551</v>
      </c>
    </row>
  </sheetData>
  <autoFilter ref="A2:X345" xr:uid="{00000000-0009-0000-0000-000001000000}"/>
  <mergeCells count="3">
    <mergeCell ref="A1:I1"/>
    <mergeCell ref="J1:V1"/>
    <mergeCell ref="W1: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AU356"/>
  <sheetViews>
    <sheetView workbookViewId="0">
      <selection activeCell="AP4" sqref="AP4"/>
    </sheetView>
  </sheetViews>
  <sheetFormatPr baseColWidth="10" defaultRowHeight="12.75" x14ac:dyDescent="0.2"/>
  <cols>
    <col min="8" max="8" width="6" bestFit="1" customWidth="1"/>
    <col min="9" max="9" width="5.140625" bestFit="1" customWidth="1"/>
    <col min="10" max="10" width="4.140625" bestFit="1" customWidth="1"/>
    <col min="11" max="11" width="6" bestFit="1" customWidth="1"/>
    <col min="12" max="12" width="5.140625" bestFit="1" customWidth="1"/>
    <col min="13" max="13" width="4.140625" bestFit="1" customWidth="1"/>
    <col min="14" max="14" width="6" bestFit="1" customWidth="1"/>
    <col min="15" max="15" width="5.140625" bestFit="1" customWidth="1"/>
    <col min="16" max="16" width="4.140625" bestFit="1" customWidth="1"/>
    <col min="17" max="17" width="6" bestFit="1" customWidth="1"/>
    <col min="18" max="18" width="5.140625" bestFit="1" customWidth="1"/>
    <col min="19" max="19" width="4.140625" bestFit="1" customWidth="1"/>
    <col min="20" max="20" width="6" bestFit="1" customWidth="1"/>
    <col min="21" max="21" width="5.140625" bestFit="1" customWidth="1"/>
    <col min="22" max="22" width="4.140625" bestFit="1" customWidth="1"/>
    <col min="23" max="23" width="6" bestFit="1" customWidth="1"/>
    <col min="24" max="24" width="5.140625" bestFit="1" customWidth="1"/>
    <col min="25" max="25" width="4.140625" bestFit="1" customWidth="1"/>
    <col min="26" max="26" width="6" bestFit="1" customWidth="1"/>
    <col min="27" max="27" width="5.140625" bestFit="1" customWidth="1"/>
    <col min="28" max="28" width="4.140625" bestFit="1" customWidth="1"/>
    <col min="29" max="29" width="6" bestFit="1" customWidth="1"/>
    <col min="30" max="30" width="5.140625" bestFit="1" customWidth="1"/>
    <col min="31" max="31" width="4.140625" bestFit="1" customWidth="1"/>
    <col min="32" max="32" width="6" bestFit="1" customWidth="1"/>
    <col min="33" max="33" width="5.140625" bestFit="1" customWidth="1"/>
    <col min="34" max="34" width="4.140625" bestFit="1" customWidth="1"/>
    <col min="35" max="35" width="6" bestFit="1" customWidth="1"/>
    <col min="36" max="36" width="5.140625" bestFit="1" customWidth="1"/>
    <col min="37" max="37" width="4.140625" bestFit="1" customWidth="1"/>
    <col min="38" max="38" width="6" bestFit="1" customWidth="1"/>
    <col min="39" max="39" width="5.140625" bestFit="1" customWidth="1"/>
    <col min="40" max="40" width="4.140625" bestFit="1" customWidth="1"/>
    <col min="41" max="41" width="6" bestFit="1" customWidth="1"/>
    <col min="42" max="42" width="5.140625" bestFit="1" customWidth="1"/>
    <col min="43" max="43" width="4.140625" bestFit="1" customWidth="1"/>
  </cols>
  <sheetData>
    <row r="1" spans="1:47" ht="14.45" customHeight="1" x14ac:dyDescent="0.25">
      <c r="A1" s="124" t="s">
        <v>869</v>
      </c>
      <c r="B1" s="124" t="s">
        <v>7</v>
      </c>
      <c r="C1" s="124" t="s">
        <v>10</v>
      </c>
      <c r="D1" s="124" t="s">
        <v>9</v>
      </c>
      <c r="E1" s="124" t="s">
        <v>11</v>
      </c>
      <c r="F1" s="124" t="s">
        <v>15</v>
      </c>
      <c r="G1" s="124" t="s">
        <v>870</v>
      </c>
      <c r="H1" s="121" t="s">
        <v>871</v>
      </c>
      <c r="I1" s="122"/>
      <c r="J1" s="123"/>
      <c r="K1" s="121" t="s">
        <v>872</v>
      </c>
      <c r="L1" s="122"/>
      <c r="M1" s="123"/>
      <c r="N1" s="121" t="s">
        <v>873</v>
      </c>
      <c r="O1" s="122"/>
      <c r="P1" s="123"/>
      <c r="Q1" s="121" t="s">
        <v>874</v>
      </c>
      <c r="R1" s="122"/>
      <c r="S1" s="123"/>
      <c r="T1" s="121" t="s">
        <v>875</v>
      </c>
      <c r="U1" s="122"/>
      <c r="V1" s="123"/>
      <c r="W1" s="121" t="s">
        <v>876</v>
      </c>
      <c r="X1" s="122"/>
      <c r="Y1" s="123"/>
      <c r="Z1" s="121" t="s">
        <v>877</v>
      </c>
      <c r="AA1" s="122"/>
      <c r="AB1" s="123"/>
      <c r="AC1" s="121" t="s">
        <v>878</v>
      </c>
      <c r="AD1" s="122"/>
      <c r="AE1" s="123"/>
      <c r="AF1" s="121" t="s">
        <v>879</v>
      </c>
      <c r="AG1" s="122"/>
      <c r="AH1" s="123"/>
      <c r="AI1" s="121" t="s">
        <v>880</v>
      </c>
      <c r="AJ1" s="122"/>
      <c r="AK1" s="123"/>
      <c r="AL1" s="121" t="s">
        <v>881</v>
      </c>
      <c r="AM1" s="122"/>
      <c r="AN1" s="123"/>
      <c r="AO1" s="121" t="s">
        <v>882</v>
      </c>
      <c r="AP1" s="122"/>
      <c r="AQ1" s="123"/>
      <c r="AS1" s="46" t="s">
        <v>883</v>
      </c>
      <c r="AT1" s="46" t="s">
        <v>884</v>
      </c>
      <c r="AU1" s="46" t="s">
        <v>885</v>
      </c>
    </row>
    <row r="2" spans="1:47" ht="14.45" customHeight="1" x14ac:dyDescent="0.25">
      <c r="A2" s="125"/>
      <c r="B2" s="125"/>
      <c r="C2" s="125"/>
      <c r="D2" s="125"/>
      <c r="E2" s="125"/>
      <c r="F2" s="125"/>
      <c r="G2" s="125"/>
      <c r="H2" s="40" t="s">
        <v>886</v>
      </c>
      <c r="I2" s="38" t="s">
        <v>3</v>
      </c>
      <c r="J2" s="38" t="s">
        <v>887</v>
      </c>
      <c r="K2" s="40" t="s">
        <v>886</v>
      </c>
      <c r="L2" s="38" t="s">
        <v>3</v>
      </c>
      <c r="M2" s="38" t="s">
        <v>887</v>
      </c>
      <c r="N2" s="40" t="s">
        <v>886</v>
      </c>
      <c r="O2" s="38" t="s">
        <v>3</v>
      </c>
      <c r="P2" s="38" t="s">
        <v>887</v>
      </c>
      <c r="Q2" s="40" t="s">
        <v>886</v>
      </c>
      <c r="R2" s="38" t="s">
        <v>3</v>
      </c>
      <c r="S2" s="38" t="s">
        <v>887</v>
      </c>
      <c r="T2" s="40" t="s">
        <v>886</v>
      </c>
      <c r="U2" s="38" t="s">
        <v>3</v>
      </c>
      <c r="V2" s="38" t="s">
        <v>887</v>
      </c>
      <c r="W2" s="40" t="s">
        <v>886</v>
      </c>
      <c r="X2" s="38" t="s">
        <v>3</v>
      </c>
      <c r="Y2" s="38" t="s">
        <v>887</v>
      </c>
      <c r="Z2" s="40" t="s">
        <v>886</v>
      </c>
      <c r="AA2" s="38" t="s">
        <v>3</v>
      </c>
      <c r="AB2" s="38" t="s">
        <v>887</v>
      </c>
      <c r="AC2" s="40" t="s">
        <v>886</v>
      </c>
      <c r="AD2" s="38" t="s">
        <v>3</v>
      </c>
      <c r="AE2" s="38" t="s">
        <v>887</v>
      </c>
      <c r="AF2" s="40" t="s">
        <v>886</v>
      </c>
      <c r="AG2" s="38" t="s">
        <v>3</v>
      </c>
      <c r="AH2" s="38" t="s">
        <v>887</v>
      </c>
      <c r="AI2" s="40" t="s">
        <v>886</v>
      </c>
      <c r="AJ2" s="38" t="s">
        <v>3</v>
      </c>
      <c r="AK2" s="38" t="s">
        <v>887</v>
      </c>
      <c r="AL2" s="40" t="s">
        <v>886</v>
      </c>
      <c r="AM2" s="38" t="s">
        <v>3</v>
      </c>
      <c r="AN2" s="38" t="s">
        <v>887</v>
      </c>
      <c r="AO2" s="40" t="s">
        <v>886</v>
      </c>
      <c r="AP2" s="38" t="s">
        <v>3</v>
      </c>
      <c r="AQ2" s="38" t="s">
        <v>887</v>
      </c>
      <c r="AS2" s="47">
        <v>1</v>
      </c>
      <c r="AT2" s="49" t="s">
        <v>871</v>
      </c>
      <c r="AU2" s="48">
        <v>31</v>
      </c>
    </row>
    <row r="3" spans="1:47" ht="14.45" customHeight="1" x14ac:dyDescent="0.25">
      <c r="A3" s="1">
        <v>11025010</v>
      </c>
      <c r="B3" s="1" t="s">
        <v>888</v>
      </c>
      <c r="C3" s="1">
        <v>5.8783055559999999</v>
      </c>
      <c r="D3" s="1">
        <v>-76.084333330000007</v>
      </c>
      <c r="E3" s="1">
        <v>2018</v>
      </c>
      <c r="F3" s="1" t="s">
        <v>576</v>
      </c>
      <c r="G3" s="1" t="s">
        <v>57</v>
      </c>
      <c r="H3" s="39">
        <v>26.2</v>
      </c>
      <c r="I3" s="1">
        <v>1992</v>
      </c>
      <c r="J3" s="1">
        <v>12</v>
      </c>
      <c r="K3" s="39">
        <v>26.4</v>
      </c>
      <c r="L3" s="1">
        <v>2010</v>
      </c>
      <c r="M3" s="1">
        <v>3</v>
      </c>
      <c r="N3" s="39">
        <v>26</v>
      </c>
      <c r="O3" s="1">
        <v>1988</v>
      </c>
      <c r="P3" s="1">
        <v>21</v>
      </c>
      <c r="Q3" s="39">
        <v>26.2</v>
      </c>
      <c r="R3" s="1">
        <v>2024</v>
      </c>
      <c r="S3" s="1">
        <v>12</v>
      </c>
      <c r="T3" s="39">
        <v>25.6</v>
      </c>
      <c r="U3" s="1">
        <v>1998</v>
      </c>
      <c r="V3" s="1">
        <v>13</v>
      </c>
      <c r="W3" s="39">
        <v>25.4</v>
      </c>
      <c r="X3" s="1">
        <v>2001</v>
      </c>
      <c r="Y3" s="1">
        <v>26</v>
      </c>
      <c r="Z3" s="39">
        <v>26</v>
      </c>
      <c r="AA3" s="1">
        <v>1997</v>
      </c>
      <c r="AB3" s="1">
        <v>24</v>
      </c>
      <c r="AC3" s="39">
        <v>26</v>
      </c>
      <c r="AD3" s="1">
        <v>2015</v>
      </c>
      <c r="AE3" s="1">
        <v>5</v>
      </c>
      <c r="AF3" s="39">
        <v>26.4</v>
      </c>
      <c r="AG3" s="1">
        <v>2023</v>
      </c>
      <c r="AH3" s="1">
        <v>1</v>
      </c>
      <c r="AI3" s="39">
        <v>25</v>
      </c>
      <c r="AJ3" s="1">
        <v>2017</v>
      </c>
      <c r="AK3" s="1">
        <v>17</v>
      </c>
      <c r="AL3" s="39">
        <v>25</v>
      </c>
      <c r="AM3" s="1">
        <v>2023</v>
      </c>
      <c r="AN3" s="1">
        <v>27</v>
      </c>
      <c r="AO3" s="39">
        <v>26</v>
      </c>
      <c r="AP3" s="1">
        <v>2023</v>
      </c>
      <c r="AQ3" s="1">
        <v>12</v>
      </c>
      <c r="AS3" s="47">
        <v>2</v>
      </c>
      <c r="AT3" s="49" t="s">
        <v>872</v>
      </c>
      <c r="AU3" s="48">
        <v>28</v>
      </c>
    </row>
    <row r="4" spans="1:47" ht="14.45" customHeight="1" x14ac:dyDescent="0.25">
      <c r="A4" s="1">
        <v>11035010</v>
      </c>
      <c r="B4" s="1" t="s">
        <v>889</v>
      </c>
      <c r="C4" s="1">
        <v>5.4989999999999997</v>
      </c>
      <c r="D4" s="1">
        <v>-76.539000000000001</v>
      </c>
      <c r="E4" s="1">
        <v>60</v>
      </c>
      <c r="F4" s="1" t="s">
        <v>890</v>
      </c>
      <c r="G4" s="1" t="s">
        <v>891</v>
      </c>
      <c r="H4" s="39">
        <v>36.4</v>
      </c>
      <c r="I4" s="1">
        <v>2016</v>
      </c>
      <c r="J4" s="1">
        <v>3</v>
      </c>
      <c r="K4" s="39">
        <v>35.6</v>
      </c>
      <c r="L4" s="1">
        <v>2016</v>
      </c>
      <c r="M4" s="1">
        <v>7</v>
      </c>
      <c r="N4" s="39">
        <v>36.200000000000003</v>
      </c>
      <c r="O4" s="1">
        <v>2016</v>
      </c>
      <c r="P4" s="1">
        <v>3</v>
      </c>
      <c r="Q4" s="39">
        <v>35.799999999999997</v>
      </c>
      <c r="R4" s="1">
        <v>2024</v>
      </c>
      <c r="S4" s="1">
        <v>30</v>
      </c>
      <c r="T4" s="39">
        <v>36.4</v>
      </c>
      <c r="U4" s="1">
        <v>2012</v>
      </c>
      <c r="V4" s="1">
        <v>3</v>
      </c>
      <c r="W4" s="39">
        <v>36.200000000000003</v>
      </c>
      <c r="X4" s="1">
        <v>2012</v>
      </c>
      <c r="Y4" s="1">
        <v>6</v>
      </c>
      <c r="Z4" s="39">
        <v>35.200000000000003</v>
      </c>
      <c r="AA4" s="1">
        <v>2016</v>
      </c>
      <c r="AB4" s="1">
        <v>18</v>
      </c>
      <c r="AC4" s="39">
        <v>36.4</v>
      </c>
      <c r="AD4" s="1">
        <v>2011</v>
      </c>
      <c r="AE4" s="1">
        <v>8</v>
      </c>
      <c r="AF4" s="39">
        <v>35.4</v>
      </c>
      <c r="AG4" s="1">
        <v>2023</v>
      </c>
      <c r="AH4" s="1">
        <v>23</v>
      </c>
      <c r="AI4" s="39">
        <v>35.4</v>
      </c>
      <c r="AJ4" s="1">
        <v>2019</v>
      </c>
      <c r="AK4" s="1">
        <v>25</v>
      </c>
      <c r="AL4" s="39">
        <v>35.200000000000003</v>
      </c>
      <c r="AM4" s="1">
        <v>2019</v>
      </c>
      <c r="AN4" s="1">
        <v>8</v>
      </c>
      <c r="AO4" s="39">
        <v>36.4</v>
      </c>
      <c r="AP4" s="1">
        <v>2015</v>
      </c>
      <c r="AQ4" s="1">
        <v>23</v>
      </c>
      <c r="AS4" s="47">
        <v>3</v>
      </c>
      <c r="AT4" s="49" t="s">
        <v>873</v>
      </c>
      <c r="AU4" s="48">
        <v>31</v>
      </c>
    </row>
    <row r="5" spans="1:47" ht="14.45" customHeight="1" x14ac:dyDescent="0.25">
      <c r="A5" s="1">
        <v>11035020</v>
      </c>
      <c r="B5" s="1" t="s">
        <v>892</v>
      </c>
      <c r="C5" s="1">
        <v>5.6261666669999997</v>
      </c>
      <c r="D5" s="1">
        <v>-76.749722219999995</v>
      </c>
      <c r="E5" s="1">
        <v>53</v>
      </c>
      <c r="F5" s="1" t="s">
        <v>893</v>
      </c>
      <c r="G5" s="1" t="s">
        <v>891</v>
      </c>
      <c r="H5" s="39">
        <v>34.200000000000003</v>
      </c>
      <c r="I5" s="1">
        <v>1996</v>
      </c>
      <c r="J5" s="1">
        <v>15</v>
      </c>
      <c r="K5" s="39">
        <v>35</v>
      </c>
      <c r="L5" s="1">
        <v>1998</v>
      </c>
      <c r="M5" s="1">
        <v>17</v>
      </c>
      <c r="N5" s="39">
        <v>35</v>
      </c>
      <c r="O5" s="1">
        <v>2003</v>
      </c>
      <c r="P5" s="1">
        <v>19</v>
      </c>
      <c r="Q5" s="39">
        <v>36.4</v>
      </c>
      <c r="R5" s="1">
        <v>1983</v>
      </c>
      <c r="S5" s="1">
        <v>11</v>
      </c>
      <c r="T5" s="39">
        <v>39.200000000000003</v>
      </c>
      <c r="U5" s="1">
        <v>1983</v>
      </c>
      <c r="V5" s="1">
        <v>9</v>
      </c>
      <c r="W5" s="39">
        <v>34.799999999999997</v>
      </c>
      <c r="X5" s="1">
        <v>1987</v>
      </c>
      <c r="Y5" s="1">
        <v>6</v>
      </c>
      <c r="Z5" s="39">
        <v>36.4</v>
      </c>
      <c r="AA5" s="1">
        <v>1983</v>
      </c>
      <c r="AB5" s="1">
        <v>26</v>
      </c>
      <c r="AC5" s="39">
        <v>39</v>
      </c>
      <c r="AD5" s="1">
        <v>1983</v>
      </c>
      <c r="AE5" s="1">
        <v>15</v>
      </c>
      <c r="AF5" s="39">
        <v>34</v>
      </c>
      <c r="AG5" s="1">
        <v>1998</v>
      </c>
      <c r="AH5" s="1">
        <v>18</v>
      </c>
      <c r="AI5" s="39">
        <v>34</v>
      </c>
      <c r="AJ5" s="1">
        <v>1983</v>
      </c>
      <c r="AK5" s="1">
        <v>29</v>
      </c>
      <c r="AL5" s="39">
        <v>35.700000000000003</v>
      </c>
      <c r="AM5" s="1">
        <v>1995</v>
      </c>
      <c r="AN5" s="1">
        <v>18</v>
      </c>
      <c r="AO5" s="39">
        <v>34.4</v>
      </c>
      <c r="AP5" s="1">
        <v>1997</v>
      </c>
      <c r="AQ5" s="1">
        <v>8</v>
      </c>
      <c r="AS5" s="47">
        <v>4</v>
      </c>
      <c r="AT5" s="49" t="s">
        <v>874</v>
      </c>
      <c r="AU5" s="48">
        <v>30</v>
      </c>
    </row>
    <row r="6" spans="1:47" ht="14.45" customHeight="1" x14ac:dyDescent="0.25">
      <c r="A6" s="1">
        <v>11045010</v>
      </c>
      <c r="B6" s="1" t="s">
        <v>894</v>
      </c>
      <c r="C6" s="1">
        <v>5.6905555559999996</v>
      </c>
      <c r="D6" s="1">
        <v>-76.643777779999994</v>
      </c>
      <c r="E6" s="1">
        <v>75</v>
      </c>
      <c r="F6" s="1" t="s">
        <v>88</v>
      </c>
      <c r="G6" s="1" t="s">
        <v>891</v>
      </c>
      <c r="H6" s="39">
        <v>33.799999999999997</v>
      </c>
      <c r="I6" s="1">
        <v>1998</v>
      </c>
      <c r="J6" s="1">
        <v>15</v>
      </c>
      <c r="K6" s="39">
        <v>35.6</v>
      </c>
      <c r="L6" s="1">
        <v>1998</v>
      </c>
      <c r="M6" s="1">
        <v>17</v>
      </c>
      <c r="N6" s="39">
        <v>35.4</v>
      </c>
      <c r="O6" s="1">
        <v>1983</v>
      </c>
      <c r="P6" s="1">
        <v>21</v>
      </c>
      <c r="Q6" s="39">
        <v>35</v>
      </c>
      <c r="R6" s="1">
        <v>1992</v>
      </c>
      <c r="S6" s="1">
        <v>20</v>
      </c>
      <c r="T6" s="39">
        <v>35.6</v>
      </c>
      <c r="U6" s="1">
        <v>2005</v>
      </c>
      <c r="V6" s="1">
        <v>20</v>
      </c>
      <c r="W6" s="39">
        <v>35.4</v>
      </c>
      <c r="X6" s="1">
        <v>2015</v>
      </c>
      <c r="Y6" s="1">
        <v>24</v>
      </c>
      <c r="Z6" s="39">
        <v>36.200000000000003</v>
      </c>
      <c r="AA6" s="1">
        <v>1997</v>
      </c>
      <c r="AB6" s="1">
        <v>24</v>
      </c>
      <c r="AC6" s="39">
        <v>35.200000000000003</v>
      </c>
      <c r="AD6" s="1">
        <v>1997</v>
      </c>
      <c r="AE6" s="1">
        <v>5</v>
      </c>
      <c r="AF6" s="39">
        <v>35.200000000000003</v>
      </c>
      <c r="AG6" s="1">
        <v>2006</v>
      </c>
      <c r="AH6" s="1">
        <v>27</v>
      </c>
      <c r="AI6" s="39">
        <v>34.200000000000003</v>
      </c>
      <c r="AJ6" s="1">
        <v>2005</v>
      </c>
      <c r="AK6" s="1">
        <v>5</v>
      </c>
      <c r="AL6" s="39">
        <v>34.200000000000003</v>
      </c>
      <c r="AM6" s="1">
        <v>2023</v>
      </c>
      <c r="AN6" s="1">
        <v>16</v>
      </c>
      <c r="AO6" s="39">
        <v>34</v>
      </c>
      <c r="AP6" s="1">
        <v>2023</v>
      </c>
      <c r="AQ6" s="1">
        <v>2</v>
      </c>
      <c r="AS6" s="47">
        <v>5</v>
      </c>
      <c r="AT6" s="49" t="s">
        <v>875</v>
      </c>
      <c r="AU6" s="48">
        <v>31</v>
      </c>
    </row>
    <row r="7" spans="1:47" ht="14.45" customHeight="1" x14ac:dyDescent="0.25">
      <c r="A7" s="1">
        <v>11075020</v>
      </c>
      <c r="B7" s="1" t="s">
        <v>895</v>
      </c>
      <c r="C7" s="1">
        <v>6.2983055559999999</v>
      </c>
      <c r="D7" s="1">
        <v>-76.143305556000001</v>
      </c>
      <c r="E7" s="1">
        <v>1833</v>
      </c>
      <c r="F7" s="1" t="s">
        <v>123</v>
      </c>
      <c r="G7" s="1" t="s">
        <v>57</v>
      </c>
      <c r="H7" s="39">
        <v>28.4</v>
      </c>
      <c r="I7" s="1">
        <v>1998</v>
      </c>
      <c r="J7" s="1">
        <v>4</v>
      </c>
      <c r="K7" s="39">
        <v>30</v>
      </c>
      <c r="L7" s="1">
        <v>2024</v>
      </c>
      <c r="M7" s="1">
        <v>16</v>
      </c>
      <c r="N7" s="39">
        <v>29.2</v>
      </c>
      <c r="O7" s="1">
        <v>2025</v>
      </c>
      <c r="P7" s="1">
        <v>28</v>
      </c>
      <c r="Q7" s="39">
        <v>28.8</v>
      </c>
      <c r="R7" s="1">
        <v>2024</v>
      </c>
      <c r="S7" s="1">
        <v>13</v>
      </c>
      <c r="T7" s="39">
        <v>28.3</v>
      </c>
      <c r="U7" s="1">
        <v>2023</v>
      </c>
      <c r="V7" s="1">
        <v>27</v>
      </c>
      <c r="W7" s="39">
        <v>29</v>
      </c>
      <c r="X7" s="1">
        <v>2024</v>
      </c>
      <c r="Y7" s="1">
        <v>22</v>
      </c>
      <c r="Z7" s="39">
        <v>29</v>
      </c>
      <c r="AA7" s="1">
        <v>2023</v>
      </c>
      <c r="AB7" s="1">
        <v>20</v>
      </c>
      <c r="AC7" s="39">
        <v>28.3</v>
      </c>
      <c r="AD7" s="1">
        <v>2023</v>
      </c>
      <c r="AE7" s="1">
        <v>4</v>
      </c>
      <c r="AF7" s="39">
        <v>28.4</v>
      </c>
      <c r="AG7" s="1">
        <v>2023</v>
      </c>
      <c r="AH7" s="1">
        <v>1</v>
      </c>
      <c r="AI7" s="39">
        <v>27.5</v>
      </c>
      <c r="AJ7" s="1">
        <v>2024</v>
      </c>
      <c r="AK7" s="1">
        <v>20</v>
      </c>
      <c r="AL7" s="39">
        <v>28</v>
      </c>
      <c r="AM7" s="1">
        <v>2023</v>
      </c>
      <c r="AN7" s="1">
        <v>27</v>
      </c>
      <c r="AO7" s="39">
        <v>27.8</v>
      </c>
      <c r="AP7" s="1">
        <v>2024</v>
      </c>
      <c r="AQ7" s="1">
        <v>6</v>
      </c>
      <c r="AS7" s="47">
        <v>6</v>
      </c>
      <c r="AT7" s="49" t="s">
        <v>876</v>
      </c>
      <c r="AU7" s="48">
        <v>30</v>
      </c>
    </row>
    <row r="8" spans="1:47" ht="14.45" customHeight="1" x14ac:dyDescent="0.25">
      <c r="A8" s="1">
        <v>11115020</v>
      </c>
      <c r="B8" s="1" t="s">
        <v>896</v>
      </c>
      <c r="C8" s="1">
        <v>6.7580277779999998</v>
      </c>
      <c r="D8" s="1">
        <v>-76.029666669999997</v>
      </c>
      <c r="E8" s="1">
        <v>1294</v>
      </c>
      <c r="F8" s="1" t="s">
        <v>573</v>
      </c>
      <c r="G8" s="1" t="s">
        <v>57</v>
      </c>
      <c r="H8" s="39">
        <v>34.6</v>
      </c>
      <c r="I8" s="1">
        <v>1998</v>
      </c>
      <c r="J8" s="1">
        <v>23</v>
      </c>
      <c r="K8" s="39">
        <v>34.200000000000003</v>
      </c>
      <c r="L8" s="1">
        <v>2010</v>
      </c>
      <c r="M8" s="1">
        <v>3</v>
      </c>
      <c r="N8" s="39">
        <v>34.4</v>
      </c>
      <c r="O8" s="1">
        <v>2004</v>
      </c>
      <c r="P8" s="1">
        <v>31</v>
      </c>
      <c r="Q8" s="39">
        <v>33.799999999999997</v>
      </c>
      <c r="R8" s="1">
        <v>2021</v>
      </c>
      <c r="S8" s="1">
        <v>12</v>
      </c>
      <c r="T8" s="39">
        <v>33.799999999999997</v>
      </c>
      <c r="U8" s="1">
        <v>2021</v>
      </c>
      <c r="V8" s="1">
        <v>8</v>
      </c>
      <c r="W8" s="39">
        <v>33</v>
      </c>
      <c r="X8" s="1">
        <v>2015</v>
      </c>
      <c r="Y8" s="1">
        <v>24</v>
      </c>
      <c r="Z8" s="39">
        <v>33</v>
      </c>
      <c r="AA8" s="1">
        <v>1997</v>
      </c>
      <c r="AB8" s="1">
        <v>24</v>
      </c>
      <c r="AC8" s="39">
        <v>33.4</v>
      </c>
      <c r="AD8" s="1">
        <v>2015</v>
      </c>
      <c r="AE8" s="1">
        <v>5</v>
      </c>
      <c r="AF8" s="39">
        <v>34.4</v>
      </c>
      <c r="AG8" s="1">
        <v>2013</v>
      </c>
      <c r="AH8" s="1">
        <v>21</v>
      </c>
      <c r="AI8" s="39">
        <v>32.6</v>
      </c>
      <c r="AJ8" s="1">
        <v>2017</v>
      </c>
      <c r="AK8" s="1">
        <v>17</v>
      </c>
      <c r="AL8" s="39">
        <v>32.4</v>
      </c>
      <c r="AM8" s="1">
        <v>2020</v>
      </c>
      <c r="AN8" s="1">
        <v>1</v>
      </c>
      <c r="AO8" s="39">
        <v>34</v>
      </c>
      <c r="AP8" s="1">
        <v>1997</v>
      </c>
      <c r="AQ8" s="1">
        <v>31</v>
      </c>
      <c r="AS8" s="47">
        <v>7</v>
      </c>
      <c r="AT8" s="49" t="s">
        <v>877</v>
      </c>
      <c r="AU8" s="48">
        <v>31</v>
      </c>
    </row>
    <row r="9" spans="1:47" ht="14.45" customHeight="1" x14ac:dyDescent="0.25">
      <c r="A9" s="1">
        <v>11115040</v>
      </c>
      <c r="B9" s="1" t="s">
        <v>897</v>
      </c>
      <c r="C9" s="1">
        <v>6.7779722219999998</v>
      </c>
      <c r="D9" s="1">
        <v>-76.203333330000007</v>
      </c>
      <c r="E9" s="1">
        <v>1396</v>
      </c>
      <c r="F9" s="1" t="s">
        <v>580</v>
      </c>
      <c r="G9" s="1" t="s">
        <v>57</v>
      </c>
      <c r="H9" s="39">
        <v>31.4</v>
      </c>
      <c r="I9" s="1">
        <v>2020</v>
      </c>
      <c r="J9" s="1">
        <v>18</v>
      </c>
      <c r="K9" s="39">
        <v>33.200000000000003</v>
      </c>
      <c r="L9" s="1">
        <v>1998</v>
      </c>
      <c r="M9" s="1">
        <v>17</v>
      </c>
      <c r="N9" s="39">
        <v>31.2</v>
      </c>
      <c r="O9" s="1">
        <v>2003</v>
      </c>
      <c r="P9" s="1">
        <v>5</v>
      </c>
      <c r="Q9" s="39">
        <v>32</v>
      </c>
      <c r="R9" s="1">
        <v>1992</v>
      </c>
      <c r="S9" s="1">
        <v>9</v>
      </c>
      <c r="T9" s="39">
        <v>31.4</v>
      </c>
      <c r="U9" s="1">
        <v>2005</v>
      </c>
      <c r="V9" s="1">
        <v>29</v>
      </c>
      <c r="W9" s="39">
        <v>32.200000000000003</v>
      </c>
      <c r="X9" s="1">
        <v>2015</v>
      </c>
      <c r="Y9" s="1">
        <v>24</v>
      </c>
      <c r="Z9" s="39">
        <v>32.200000000000003</v>
      </c>
      <c r="AA9" s="1">
        <v>2023</v>
      </c>
      <c r="AB9" s="1">
        <v>19</v>
      </c>
      <c r="AC9" s="39">
        <v>31.8</v>
      </c>
      <c r="AD9" s="1">
        <v>2002</v>
      </c>
      <c r="AE9" s="1">
        <v>17</v>
      </c>
      <c r="AF9" s="39">
        <v>31.4</v>
      </c>
      <c r="AG9" s="1">
        <v>2023</v>
      </c>
      <c r="AH9" s="1">
        <v>1</v>
      </c>
      <c r="AI9" s="39">
        <v>28.8</v>
      </c>
      <c r="AJ9" s="1">
        <v>2018</v>
      </c>
      <c r="AK9" s="1">
        <v>12</v>
      </c>
      <c r="AL9" s="39">
        <v>28.6</v>
      </c>
      <c r="AM9" s="1">
        <v>2024</v>
      </c>
      <c r="AN9" s="1">
        <v>17</v>
      </c>
      <c r="AO9" s="39">
        <v>30.6</v>
      </c>
      <c r="AP9" s="1">
        <v>1997</v>
      </c>
      <c r="AQ9" s="1">
        <v>7</v>
      </c>
      <c r="AS9" s="47">
        <v>8</v>
      </c>
      <c r="AT9" s="49" t="s">
        <v>878</v>
      </c>
      <c r="AU9" s="48">
        <v>31</v>
      </c>
    </row>
    <row r="10" spans="1:47" ht="14.45" customHeight="1" x14ac:dyDescent="0.25">
      <c r="A10" s="1">
        <v>12015010</v>
      </c>
      <c r="B10" s="1" t="s">
        <v>898</v>
      </c>
      <c r="C10" s="1">
        <v>7.3346666669999996</v>
      </c>
      <c r="D10" s="1">
        <v>-76.486027780000001</v>
      </c>
      <c r="E10" s="1">
        <v>132</v>
      </c>
      <c r="F10" s="1" t="s">
        <v>899</v>
      </c>
      <c r="G10" s="1" t="s">
        <v>57</v>
      </c>
      <c r="H10" s="39">
        <v>34.6</v>
      </c>
      <c r="I10" s="1">
        <v>1978</v>
      </c>
      <c r="J10" s="1">
        <v>22</v>
      </c>
      <c r="K10" s="39">
        <v>39.200000000000003</v>
      </c>
      <c r="L10" s="1">
        <v>2012</v>
      </c>
      <c r="M10" s="1">
        <v>3</v>
      </c>
      <c r="N10" s="39">
        <v>36.6</v>
      </c>
      <c r="O10" s="1">
        <v>1997</v>
      </c>
      <c r="P10" s="1">
        <v>28</v>
      </c>
      <c r="Q10" s="39">
        <v>34.200000000000003</v>
      </c>
      <c r="R10" s="1">
        <v>1994</v>
      </c>
      <c r="S10" s="1">
        <v>7</v>
      </c>
      <c r="T10" s="39">
        <v>34.200000000000003</v>
      </c>
      <c r="U10" s="1">
        <v>1983</v>
      </c>
      <c r="V10" s="1">
        <v>26</v>
      </c>
      <c r="W10" s="39">
        <v>34</v>
      </c>
      <c r="X10" s="1">
        <v>2024</v>
      </c>
      <c r="Y10" s="1">
        <v>24</v>
      </c>
      <c r="Z10" s="39">
        <v>33.799999999999997</v>
      </c>
      <c r="AA10" s="1">
        <v>1991</v>
      </c>
      <c r="AB10" s="1">
        <v>1</v>
      </c>
      <c r="AC10" s="39">
        <v>34.4</v>
      </c>
      <c r="AD10" s="1">
        <v>2011</v>
      </c>
      <c r="AE10" s="1">
        <v>6</v>
      </c>
      <c r="AF10" s="39">
        <v>34</v>
      </c>
      <c r="AG10" s="1">
        <v>2011</v>
      </c>
      <c r="AH10" s="1">
        <v>13</v>
      </c>
      <c r="AI10" s="39">
        <v>35</v>
      </c>
      <c r="AJ10" s="1">
        <v>2021</v>
      </c>
      <c r="AK10" s="1">
        <v>30</v>
      </c>
      <c r="AL10" s="39">
        <v>32.6</v>
      </c>
      <c r="AM10" s="1">
        <v>2022</v>
      </c>
      <c r="AN10" s="1">
        <v>21</v>
      </c>
      <c r="AO10" s="39">
        <v>33.200000000000003</v>
      </c>
      <c r="AP10" s="1">
        <v>1991</v>
      </c>
      <c r="AQ10" s="1">
        <v>24</v>
      </c>
      <c r="AS10" s="47">
        <v>9</v>
      </c>
      <c r="AT10" s="49" t="s">
        <v>879</v>
      </c>
      <c r="AU10" s="48">
        <v>30</v>
      </c>
    </row>
    <row r="11" spans="1:47" ht="14.45" customHeight="1" x14ac:dyDescent="0.25">
      <c r="A11" s="1">
        <v>12015020</v>
      </c>
      <c r="B11" s="1" t="s">
        <v>900</v>
      </c>
      <c r="C11" s="1">
        <v>7.8259166670000004</v>
      </c>
      <c r="D11" s="1">
        <v>-76.65133333</v>
      </c>
      <c r="E11" s="1">
        <v>43</v>
      </c>
      <c r="F11" s="1" t="s">
        <v>122</v>
      </c>
      <c r="G11" s="1" t="s">
        <v>57</v>
      </c>
      <c r="H11" s="39">
        <v>35</v>
      </c>
      <c r="I11" s="1">
        <v>2016</v>
      </c>
      <c r="J11" s="1">
        <v>2</v>
      </c>
      <c r="K11" s="39">
        <v>35.9</v>
      </c>
      <c r="L11" s="1">
        <v>2017</v>
      </c>
      <c r="M11" s="1">
        <v>23</v>
      </c>
      <c r="N11" s="39">
        <v>36.200000000000003</v>
      </c>
      <c r="O11" s="1">
        <v>2003</v>
      </c>
      <c r="P11" s="1">
        <v>19</v>
      </c>
      <c r="Q11" s="39">
        <v>35.6</v>
      </c>
      <c r="R11" s="1">
        <v>2017</v>
      </c>
      <c r="S11" s="1">
        <v>23</v>
      </c>
      <c r="T11" s="39">
        <v>35.799999999999997</v>
      </c>
      <c r="U11" s="1">
        <v>2019</v>
      </c>
      <c r="V11" s="1">
        <v>29</v>
      </c>
      <c r="W11" s="39">
        <v>35.5</v>
      </c>
      <c r="X11" s="1">
        <v>2020</v>
      </c>
      <c r="Y11" s="1">
        <v>16</v>
      </c>
      <c r="Z11" s="39">
        <v>36</v>
      </c>
      <c r="AA11" s="1">
        <v>2021</v>
      </c>
      <c r="AB11" s="1">
        <v>9</v>
      </c>
      <c r="AC11" s="39">
        <v>37.4</v>
      </c>
      <c r="AD11" s="1">
        <v>2018</v>
      </c>
      <c r="AE11" s="1">
        <v>10</v>
      </c>
      <c r="AF11" s="39">
        <v>35.200000000000003</v>
      </c>
      <c r="AG11" s="1">
        <v>2016</v>
      </c>
      <c r="AH11" s="1">
        <v>4</v>
      </c>
      <c r="AI11" s="39">
        <v>36</v>
      </c>
      <c r="AJ11" s="1">
        <v>2021</v>
      </c>
      <c r="AK11" s="1">
        <v>13</v>
      </c>
      <c r="AL11" s="39">
        <v>36.6</v>
      </c>
      <c r="AM11" s="1">
        <v>2021</v>
      </c>
      <c r="AN11" s="1">
        <v>27</v>
      </c>
      <c r="AO11" s="39">
        <v>35</v>
      </c>
      <c r="AP11" s="1">
        <v>2008</v>
      </c>
      <c r="AQ11" s="1">
        <v>24</v>
      </c>
      <c r="AS11" s="47">
        <v>10</v>
      </c>
      <c r="AT11" s="49" t="s">
        <v>880</v>
      </c>
      <c r="AU11" s="48">
        <v>31</v>
      </c>
    </row>
    <row r="12" spans="1:47" ht="14.45" customHeight="1" x14ac:dyDescent="0.25">
      <c r="A12" s="1">
        <v>12015060</v>
      </c>
      <c r="B12" s="1" t="s">
        <v>901</v>
      </c>
      <c r="C12" s="1">
        <v>7.77</v>
      </c>
      <c r="D12" s="1">
        <v>-76.67</v>
      </c>
      <c r="E12" s="1">
        <v>39</v>
      </c>
      <c r="F12" s="1" t="s">
        <v>58</v>
      </c>
      <c r="G12" s="1" t="s">
        <v>57</v>
      </c>
      <c r="H12" s="39">
        <v>33.200000000000003</v>
      </c>
      <c r="I12" s="1">
        <v>2010</v>
      </c>
      <c r="J12" s="1">
        <v>12</v>
      </c>
      <c r="K12" s="39">
        <v>35.4</v>
      </c>
      <c r="L12" s="1">
        <v>1998</v>
      </c>
      <c r="M12" s="1">
        <v>27</v>
      </c>
      <c r="N12" s="39">
        <v>36.4</v>
      </c>
      <c r="O12" s="1">
        <v>1983</v>
      </c>
      <c r="P12" s="1">
        <v>18</v>
      </c>
      <c r="Q12" s="39">
        <v>35.4</v>
      </c>
      <c r="R12" s="1">
        <v>1983</v>
      </c>
      <c r="S12" s="1">
        <v>13</v>
      </c>
      <c r="T12" s="39">
        <v>34.799999999999997</v>
      </c>
      <c r="U12" s="1">
        <v>2013</v>
      </c>
      <c r="V12" s="1">
        <v>3</v>
      </c>
      <c r="W12" s="39">
        <v>34.799999999999997</v>
      </c>
      <c r="X12" s="1">
        <v>1984</v>
      </c>
      <c r="Y12" s="1">
        <v>21</v>
      </c>
      <c r="Z12" s="39">
        <v>34.799999999999997</v>
      </c>
      <c r="AA12" s="1">
        <v>1995</v>
      </c>
      <c r="AB12" s="1">
        <v>11</v>
      </c>
      <c r="AC12" s="39">
        <v>34.4</v>
      </c>
      <c r="AD12" s="1">
        <v>2011</v>
      </c>
      <c r="AE12" s="1">
        <v>29</v>
      </c>
      <c r="AF12" s="39">
        <v>34.6</v>
      </c>
      <c r="AG12" s="1">
        <v>1982</v>
      </c>
      <c r="AH12" s="1">
        <v>5</v>
      </c>
      <c r="AI12" s="39">
        <v>34.6</v>
      </c>
      <c r="AJ12" s="1">
        <v>1982</v>
      </c>
      <c r="AK12" s="1">
        <v>18</v>
      </c>
      <c r="AL12" s="39">
        <v>33.4</v>
      </c>
      <c r="AM12" s="1">
        <v>1997</v>
      </c>
      <c r="AN12" s="1">
        <v>27</v>
      </c>
      <c r="AO12" s="39">
        <v>35.4</v>
      </c>
      <c r="AP12" s="1">
        <v>1982</v>
      </c>
      <c r="AQ12" s="1">
        <v>8</v>
      </c>
      <c r="AS12" s="47">
        <v>11</v>
      </c>
      <c r="AT12" s="49" t="s">
        <v>881</v>
      </c>
      <c r="AU12" s="48">
        <v>30</v>
      </c>
    </row>
    <row r="13" spans="1:47" ht="14.45" customHeight="1" x14ac:dyDescent="0.25">
      <c r="A13" s="1">
        <v>12015070</v>
      </c>
      <c r="B13" s="1" t="s">
        <v>902</v>
      </c>
      <c r="C13" s="1">
        <v>7.8163888889999997</v>
      </c>
      <c r="D13" s="1">
        <v>-76.717888889999998</v>
      </c>
      <c r="E13" s="1">
        <v>41</v>
      </c>
      <c r="F13" s="1" t="s">
        <v>58</v>
      </c>
      <c r="G13" s="1" t="s">
        <v>57</v>
      </c>
      <c r="H13" s="39">
        <v>34.6</v>
      </c>
      <c r="I13" s="1">
        <v>2016</v>
      </c>
      <c r="J13" s="1">
        <v>3</v>
      </c>
      <c r="K13" s="39">
        <v>36.1</v>
      </c>
      <c r="L13" s="1">
        <v>2016</v>
      </c>
      <c r="M13" s="1">
        <v>22</v>
      </c>
      <c r="N13" s="39">
        <v>36.5</v>
      </c>
      <c r="O13" s="1">
        <v>2003</v>
      </c>
      <c r="P13" s="1">
        <v>19</v>
      </c>
      <c r="Q13" s="39">
        <v>35.9</v>
      </c>
      <c r="R13" s="1">
        <v>2016</v>
      </c>
      <c r="S13" s="1">
        <v>2</v>
      </c>
      <c r="T13" s="39">
        <v>35.4</v>
      </c>
      <c r="U13" s="1">
        <v>2013</v>
      </c>
      <c r="V13" s="1">
        <v>3</v>
      </c>
      <c r="W13" s="39">
        <v>35.200000000000003</v>
      </c>
      <c r="X13" s="1">
        <v>2013</v>
      </c>
      <c r="Y13" s="1">
        <v>4</v>
      </c>
      <c r="Z13" s="39">
        <v>36</v>
      </c>
      <c r="AA13" s="1">
        <v>2013</v>
      </c>
      <c r="AB13" s="1">
        <v>6</v>
      </c>
      <c r="AC13" s="39">
        <v>35</v>
      </c>
      <c r="AD13" s="1">
        <v>2010</v>
      </c>
      <c r="AE13" s="1">
        <v>4</v>
      </c>
      <c r="AF13" s="39">
        <v>35.4</v>
      </c>
      <c r="AG13" s="1">
        <v>2006</v>
      </c>
      <c r="AH13" s="1">
        <v>27</v>
      </c>
      <c r="AI13" s="39">
        <v>35.4</v>
      </c>
      <c r="AJ13" s="1">
        <v>2016</v>
      </c>
      <c r="AK13" s="1">
        <v>4</v>
      </c>
      <c r="AL13" s="39">
        <v>35</v>
      </c>
      <c r="AM13" s="1">
        <v>2016</v>
      </c>
      <c r="AN13" s="1">
        <v>3</v>
      </c>
      <c r="AO13" s="39">
        <v>33.799999999999997</v>
      </c>
      <c r="AP13" s="1">
        <v>2009</v>
      </c>
      <c r="AQ13" s="1">
        <v>3</v>
      </c>
      <c r="AS13" s="47">
        <v>12</v>
      </c>
      <c r="AT13" s="49" t="s">
        <v>882</v>
      </c>
      <c r="AU13" s="48">
        <v>31</v>
      </c>
    </row>
    <row r="14" spans="1:47" ht="14.45" customHeight="1" x14ac:dyDescent="0.25">
      <c r="A14" s="1">
        <v>12025030</v>
      </c>
      <c r="B14" s="1" t="s">
        <v>903</v>
      </c>
      <c r="C14" s="1">
        <v>8.5426666670000007</v>
      </c>
      <c r="D14" s="1">
        <v>-76.673361110000002</v>
      </c>
      <c r="E14" s="1">
        <v>54</v>
      </c>
      <c r="F14" s="1" t="s">
        <v>904</v>
      </c>
      <c r="G14" s="1" t="s">
        <v>57</v>
      </c>
      <c r="H14" s="39">
        <v>33.6</v>
      </c>
      <c r="I14" s="1">
        <v>2021</v>
      </c>
      <c r="J14" s="1">
        <v>29</v>
      </c>
      <c r="K14" s="39">
        <v>35.799999999999997</v>
      </c>
      <c r="L14" s="1">
        <v>2021</v>
      </c>
      <c r="M14" s="1">
        <v>17</v>
      </c>
      <c r="N14" s="39">
        <v>35.200000000000003</v>
      </c>
      <c r="O14" s="1">
        <v>2021</v>
      </c>
      <c r="P14" s="1">
        <v>2</v>
      </c>
      <c r="Q14" s="39">
        <v>34.6</v>
      </c>
      <c r="R14" s="1">
        <v>1998</v>
      </c>
      <c r="S14" s="1">
        <v>8</v>
      </c>
      <c r="T14" s="39">
        <v>36</v>
      </c>
      <c r="U14" s="1">
        <v>1999</v>
      </c>
      <c r="V14" s="1">
        <v>22</v>
      </c>
      <c r="W14" s="39">
        <v>35.200000000000003</v>
      </c>
      <c r="X14" s="1">
        <v>2015</v>
      </c>
      <c r="Y14" s="1">
        <v>16</v>
      </c>
      <c r="Z14" s="39">
        <v>35</v>
      </c>
      <c r="AA14" s="1">
        <v>2015</v>
      </c>
      <c r="AB14" s="1">
        <v>3</v>
      </c>
      <c r="AC14" s="39">
        <v>33.6</v>
      </c>
      <c r="AD14" s="1">
        <v>2002</v>
      </c>
      <c r="AE14" s="1">
        <v>23</v>
      </c>
      <c r="AF14" s="39">
        <v>34.299999999999997</v>
      </c>
      <c r="AG14" s="1">
        <v>2012</v>
      </c>
      <c r="AH14" s="1">
        <v>28</v>
      </c>
      <c r="AI14" s="39">
        <v>35.4</v>
      </c>
      <c r="AJ14" s="1">
        <v>2021</v>
      </c>
      <c r="AK14" s="1">
        <v>19</v>
      </c>
      <c r="AL14" s="39">
        <v>35</v>
      </c>
      <c r="AM14" s="1">
        <v>2003</v>
      </c>
      <c r="AN14" s="1">
        <v>3</v>
      </c>
      <c r="AO14" s="39">
        <v>35.200000000000003</v>
      </c>
      <c r="AP14" s="1">
        <v>2020</v>
      </c>
      <c r="AQ14" s="1">
        <v>7</v>
      </c>
    </row>
    <row r="15" spans="1:47" ht="14.45" customHeight="1" x14ac:dyDescent="0.25">
      <c r="A15" s="1">
        <v>12025040</v>
      </c>
      <c r="B15" s="1" t="s">
        <v>905</v>
      </c>
      <c r="C15" s="1">
        <v>8.0918055560000006</v>
      </c>
      <c r="D15" s="1">
        <v>-76.716333329999998</v>
      </c>
      <c r="E15" s="1">
        <v>37</v>
      </c>
      <c r="F15" s="1" t="s">
        <v>906</v>
      </c>
      <c r="G15" s="1" t="s">
        <v>57</v>
      </c>
      <c r="H15" s="39">
        <v>33.6</v>
      </c>
      <c r="I15" s="1">
        <v>2010</v>
      </c>
      <c r="J15" s="1">
        <v>1</v>
      </c>
      <c r="K15" s="39">
        <v>35</v>
      </c>
      <c r="L15" s="1">
        <v>1998</v>
      </c>
      <c r="M15" s="1">
        <v>3</v>
      </c>
      <c r="N15" s="39">
        <v>36</v>
      </c>
      <c r="O15" s="1">
        <v>2003</v>
      </c>
      <c r="P15" s="1">
        <v>19</v>
      </c>
      <c r="Q15" s="39">
        <v>34.6</v>
      </c>
      <c r="R15" s="1">
        <v>2007</v>
      </c>
      <c r="S15" s="1">
        <v>11</v>
      </c>
      <c r="T15" s="39">
        <v>35.200000000000003</v>
      </c>
      <c r="U15" s="1">
        <v>1998</v>
      </c>
      <c r="V15" s="1">
        <v>24</v>
      </c>
      <c r="W15" s="39">
        <v>34.6</v>
      </c>
      <c r="X15" s="1">
        <v>2005</v>
      </c>
      <c r="Y15" s="1">
        <v>11</v>
      </c>
      <c r="Z15" s="39">
        <v>34.200000000000003</v>
      </c>
      <c r="AA15" s="1">
        <v>1998</v>
      </c>
      <c r="AB15" s="1">
        <v>21</v>
      </c>
      <c r="AC15" s="39">
        <v>34.6</v>
      </c>
      <c r="AD15" s="1">
        <v>1993</v>
      </c>
      <c r="AE15" s="1">
        <v>18</v>
      </c>
      <c r="AF15" s="39">
        <v>34.4</v>
      </c>
      <c r="AG15" s="1">
        <v>2000</v>
      </c>
      <c r="AH15" s="1">
        <v>20</v>
      </c>
      <c r="AI15" s="39">
        <v>35.6</v>
      </c>
      <c r="AJ15" s="1">
        <v>2004</v>
      </c>
      <c r="AK15" s="1">
        <v>10</v>
      </c>
      <c r="AL15" s="39">
        <v>34.4</v>
      </c>
      <c r="AM15" s="1">
        <v>2000</v>
      </c>
      <c r="AN15" s="1">
        <v>3</v>
      </c>
      <c r="AO15" s="39">
        <v>34.200000000000003</v>
      </c>
      <c r="AP15" s="1">
        <v>2000</v>
      </c>
      <c r="AQ15" s="1">
        <v>1</v>
      </c>
    </row>
    <row r="16" spans="1:47" ht="14.45" customHeight="1" x14ac:dyDescent="0.25">
      <c r="A16" s="1">
        <v>12045010</v>
      </c>
      <c r="B16" s="1" t="s">
        <v>907</v>
      </c>
      <c r="C16" s="1">
        <v>8.846944444</v>
      </c>
      <c r="D16" s="1">
        <v>-76.431944439999995</v>
      </c>
      <c r="E16" s="1">
        <v>4</v>
      </c>
      <c r="F16" s="1" t="s">
        <v>128</v>
      </c>
      <c r="G16" s="1" t="s">
        <v>57</v>
      </c>
      <c r="H16" s="39">
        <v>37</v>
      </c>
      <c r="I16" s="1">
        <v>1994</v>
      </c>
      <c r="J16" s="1">
        <v>23</v>
      </c>
      <c r="K16" s="39">
        <v>35.6</v>
      </c>
      <c r="L16" s="1">
        <v>2007</v>
      </c>
      <c r="M16" s="1">
        <v>2</v>
      </c>
      <c r="N16" s="39">
        <v>39.4</v>
      </c>
      <c r="O16" s="1">
        <v>1993</v>
      </c>
      <c r="P16" s="1">
        <v>27</v>
      </c>
      <c r="Q16" s="39">
        <v>35</v>
      </c>
      <c r="R16" s="1">
        <v>2005</v>
      </c>
      <c r="S16" s="1">
        <v>4</v>
      </c>
      <c r="T16" s="39">
        <v>39.4</v>
      </c>
      <c r="U16" s="1">
        <v>1991</v>
      </c>
      <c r="V16" s="1">
        <v>3</v>
      </c>
      <c r="W16" s="39">
        <v>36.4</v>
      </c>
      <c r="X16" s="1">
        <v>2005</v>
      </c>
      <c r="Y16" s="1">
        <v>22</v>
      </c>
      <c r="Z16" s="39">
        <v>36</v>
      </c>
      <c r="AA16" s="1">
        <v>1991</v>
      </c>
      <c r="AB16" s="1">
        <v>18</v>
      </c>
      <c r="AC16" s="39">
        <v>39.4</v>
      </c>
      <c r="AD16" s="1">
        <v>1992</v>
      </c>
      <c r="AE16" s="1">
        <v>11</v>
      </c>
      <c r="AF16" s="39">
        <v>38</v>
      </c>
      <c r="AG16" s="1">
        <v>1990</v>
      </c>
      <c r="AH16" s="1">
        <v>24</v>
      </c>
      <c r="AI16" s="39">
        <v>34.4</v>
      </c>
      <c r="AJ16" s="1">
        <v>2005</v>
      </c>
      <c r="AK16" s="1">
        <v>15</v>
      </c>
      <c r="AL16" s="39">
        <v>37.799999999999997</v>
      </c>
      <c r="AM16" s="1">
        <v>1992</v>
      </c>
      <c r="AN16" s="1">
        <v>11</v>
      </c>
      <c r="AO16" s="39">
        <v>36</v>
      </c>
      <c r="AP16" s="1">
        <v>1990</v>
      </c>
      <c r="AQ16" s="1">
        <v>1</v>
      </c>
    </row>
    <row r="17" spans="1:43" ht="14.45" customHeight="1" x14ac:dyDescent="0.25">
      <c r="A17" s="1">
        <v>13015040</v>
      </c>
      <c r="B17" s="1" t="s">
        <v>908</v>
      </c>
      <c r="C17" s="1">
        <v>8.0141666669999996</v>
      </c>
      <c r="D17" s="1">
        <v>-76.203055559999996</v>
      </c>
      <c r="E17" s="1">
        <v>300</v>
      </c>
      <c r="F17" s="1" t="s">
        <v>166</v>
      </c>
      <c r="G17" s="1" t="s">
        <v>909</v>
      </c>
      <c r="H17" s="39">
        <v>36</v>
      </c>
      <c r="I17" s="1">
        <v>2010</v>
      </c>
      <c r="J17" s="1">
        <v>16</v>
      </c>
      <c r="K17" s="39">
        <v>36.200000000000003</v>
      </c>
      <c r="L17" s="1">
        <v>2007</v>
      </c>
      <c r="M17" s="1">
        <v>27</v>
      </c>
      <c r="N17" s="39">
        <v>37.200000000000003</v>
      </c>
      <c r="O17" s="1">
        <v>2006</v>
      </c>
      <c r="P17" s="1">
        <v>5</v>
      </c>
      <c r="Q17" s="39">
        <v>37.200000000000003</v>
      </c>
      <c r="R17" s="1">
        <v>2016</v>
      </c>
      <c r="S17" s="1">
        <v>3</v>
      </c>
      <c r="T17" s="39">
        <v>37.4</v>
      </c>
      <c r="U17" s="1">
        <v>2012</v>
      </c>
      <c r="V17" s="1">
        <v>12</v>
      </c>
      <c r="W17" s="39">
        <v>35.799999999999997</v>
      </c>
      <c r="X17" s="1">
        <v>2013</v>
      </c>
      <c r="Y17" s="1">
        <v>25</v>
      </c>
      <c r="Z17" s="39">
        <v>35.4</v>
      </c>
      <c r="AA17" s="1">
        <v>2015</v>
      </c>
      <c r="AB17" s="1">
        <v>2</v>
      </c>
      <c r="AC17" s="39">
        <v>35.5</v>
      </c>
      <c r="AD17" s="1">
        <v>2008</v>
      </c>
      <c r="AE17" s="1">
        <v>6</v>
      </c>
      <c r="AF17" s="39">
        <v>35</v>
      </c>
      <c r="AG17" s="1">
        <v>2009</v>
      </c>
      <c r="AH17" s="1">
        <v>6</v>
      </c>
      <c r="AI17" s="39">
        <v>34.4</v>
      </c>
      <c r="AJ17" s="1">
        <v>2009</v>
      </c>
      <c r="AK17" s="1">
        <v>21</v>
      </c>
      <c r="AL17" s="39">
        <v>35.799999999999997</v>
      </c>
      <c r="AM17" s="1">
        <v>2020</v>
      </c>
      <c r="AN17" s="1">
        <v>11</v>
      </c>
      <c r="AO17" s="39">
        <v>35.6</v>
      </c>
      <c r="AP17" s="1">
        <v>2009</v>
      </c>
      <c r="AQ17" s="1">
        <v>11</v>
      </c>
    </row>
    <row r="18" spans="1:43" ht="14.45" customHeight="1" x14ac:dyDescent="0.25">
      <c r="A18" s="1">
        <v>13035501</v>
      </c>
      <c r="B18" s="1" t="s">
        <v>910</v>
      </c>
      <c r="C18" s="1">
        <v>8.8258333330000003</v>
      </c>
      <c r="D18" s="1">
        <v>-75.825138890000005</v>
      </c>
      <c r="E18" s="1">
        <v>20</v>
      </c>
      <c r="F18" s="1" t="s">
        <v>47</v>
      </c>
      <c r="G18" s="1" t="s">
        <v>909</v>
      </c>
      <c r="H18" s="39">
        <v>37.799999999999997</v>
      </c>
      <c r="I18" s="1">
        <v>2019</v>
      </c>
      <c r="J18" s="1">
        <v>23</v>
      </c>
      <c r="K18" s="39">
        <v>41.2</v>
      </c>
      <c r="L18" s="1">
        <v>1998</v>
      </c>
      <c r="M18" s="1">
        <v>16</v>
      </c>
      <c r="N18" s="39">
        <v>38.6</v>
      </c>
      <c r="O18" s="1">
        <v>2015</v>
      </c>
      <c r="P18" s="1">
        <v>8</v>
      </c>
      <c r="Q18" s="39">
        <v>38.799999999999997</v>
      </c>
      <c r="R18" s="1">
        <v>1998</v>
      </c>
      <c r="S18" s="1">
        <v>9</v>
      </c>
      <c r="T18" s="39">
        <v>38.6</v>
      </c>
      <c r="U18" s="1">
        <v>2015</v>
      </c>
      <c r="V18" s="1">
        <v>12</v>
      </c>
      <c r="W18" s="39">
        <v>38.799999999999997</v>
      </c>
      <c r="X18" s="1">
        <v>2015</v>
      </c>
      <c r="Y18" s="1">
        <v>24</v>
      </c>
      <c r="Z18" s="39">
        <v>38.4</v>
      </c>
      <c r="AA18" s="1">
        <v>2015</v>
      </c>
      <c r="AB18" s="1">
        <v>3</v>
      </c>
      <c r="AC18" s="39">
        <v>36.9</v>
      </c>
      <c r="AD18" s="1">
        <v>2023</v>
      </c>
      <c r="AE18" s="1">
        <v>8</v>
      </c>
      <c r="AF18" s="39">
        <v>37.5</v>
      </c>
      <c r="AG18" s="1">
        <v>2024</v>
      </c>
      <c r="AH18" s="1">
        <v>15</v>
      </c>
      <c r="AI18" s="39">
        <v>36.5</v>
      </c>
      <c r="AJ18" s="1">
        <v>2024</v>
      </c>
      <c r="AK18" s="1">
        <v>27</v>
      </c>
      <c r="AL18" s="39">
        <v>36.799999999999997</v>
      </c>
      <c r="AM18" s="1">
        <v>2019</v>
      </c>
      <c r="AN18" s="1">
        <v>27</v>
      </c>
      <c r="AO18" s="39">
        <v>36.799999999999997</v>
      </c>
      <c r="AP18" s="1">
        <v>2020</v>
      </c>
      <c r="AQ18" s="1">
        <v>23</v>
      </c>
    </row>
    <row r="19" spans="1:43" ht="14.45" customHeight="1" x14ac:dyDescent="0.25">
      <c r="A19" s="1">
        <v>13065020</v>
      </c>
      <c r="B19" s="1" t="s">
        <v>911</v>
      </c>
      <c r="C19" s="1">
        <v>8.41</v>
      </c>
      <c r="D19" s="1">
        <v>-75.88</v>
      </c>
      <c r="E19" s="1">
        <v>25</v>
      </c>
      <c r="F19" s="1" t="s">
        <v>47</v>
      </c>
      <c r="G19" s="1" t="s">
        <v>909</v>
      </c>
      <c r="H19" s="39">
        <v>37.799999999999997</v>
      </c>
      <c r="I19" s="1">
        <v>2015</v>
      </c>
      <c r="J19" s="1">
        <v>26</v>
      </c>
      <c r="K19" s="39">
        <v>38.799999999999997</v>
      </c>
      <c r="L19" s="1">
        <v>2010</v>
      </c>
      <c r="M19" s="1">
        <v>10</v>
      </c>
      <c r="N19" s="39">
        <v>38.6</v>
      </c>
      <c r="O19" s="1">
        <v>2012</v>
      </c>
      <c r="P19" s="1">
        <v>12</v>
      </c>
      <c r="Q19" s="39">
        <v>37.799999999999997</v>
      </c>
      <c r="R19" s="1">
        <v>2015</v>
      </c>
      <c r="S19" s="1">
        <v>28</v>
      </c>
      <c r="T19" s="39">
        <v>37.799999999999997</v>
      </c>
      <c r="U19" s="1">
        <v>2015</v>
      </c>
      <c r="V19" s="1">
        <v>11</v>
      </c>
      <c r="W19" s="39">
        <v>37.799999999999997</v>
      </c>
      <c r="X19" s="1">
        <v>1988</v>
      </c>
      <c r="Y19" s="1">
        <v>7</v>
      </c>
      <c r="Z19" s="39">
        <v>37.799999999999997</v>
      </c>
      <c r="AA19" s="1">
        <v>2014</v>
      </c>
      <c r="AB19" s="1">
        <v>12</v>
      </c>
      <c r="AC19" s="39">
        <v>37.799999999999997</v>
      </c>
      <c r="AD19" s="1">
        <v>2018</v>
      </c>
      <c r="AE19" s="1">
        <v>5</v>
      </c>
      <c r="AF19" s="39">
        <v>37.799999999999997</v>
      </c>
      <c r="AG19" s="1">
        <v>2009</v>
      </c>
      <c r="AH19" s="1">
        <v>6</v>
      </c>
      <c r="AI19" s="39">
        <v>37.6</v>
      </c>
      <c r="AJ19" s="1">
        <v>2014</v>
      </c>
      <c r="AK19" s="1">
        <v>5</v>
      </c>
      <c r="AL19" s="39">
        <v>37.6</v>
      </c>
      <c r="AM19" s="1">
        <v>2013</v>
      </c>
      <c r="AN19" s="1">
        <v>24</v>
      </c>
      <c r="AO19" s="39">
        <v>37.6</v>
      </c>
      <c r="AP19" s="1">
        <v>2014</v>
      </c>
      <c r="AQ19" s="1">
        <v>21</v>
      </c>
    </row>
    <row r="20" spans="1:43" ht="14.45" customHeight="1" x14ac:dyDescent="0.25">
      <c r="A20" s="1">
        <v>13075010</v>
      </c>
      <c r="B20" s="1" t="s">
        <v>912</v>
      </c>
      <c r="C20" s="1">
        <v>9.1507500000000004</v>
      </c>
      <c r="D20" s="1">
        <v>-75.622083329999995</v>
      </c>
      <c r="E20" s="1">
        <v>20</v>
      </c>
      <c r="F20" s="104" t="s">
        <v>133</v>
      </c>
      <c r="G20" s="1" t="s">
        <v>909</v>
      </c>
      <c r="H20" s="39">
        <v>37.6</v>
      </c>
      <c r="I20" s="1">
        <v>2013</v>
      </c>
      <c r="J20" s="1">
        <v>9</v>
      </c>
      <c r="K20" s="39">
        <v>38.799999999999997</v>
      </c>
      <c r="L20" s="1">
        <v>2024</v>
      </c>
      <c r="M20" s="1">
        <v>29</v>
      </c>
      <c r="N20" s="39">
        <v>39.6</v>
      </c>
      <c r="O20" s="1">
        <v>2016</v>
      </c>
      <c r="P20" s="1">
        <v>23</v>
      </c>
      <c r="Q20" s="39">
        <v>38.799999999999997</v>
      </c>
      <c r="R20" s="1">
        <v>2024</v>
      </c>
      <c r="S20" s="1">
        <v>13</v>
      </c>
      <c r="T20" s="39">
        <v>38.299999999999997</v>
      </c>
      <c r="U20" s="1">
        <v>2023</v>
      </c>
      <c r="V20" s="1">
        <v>13</v>
      </c>
      <c r="W20" s="39">
        <v>38.799999999999997</v>
      </c>
      <c r="X20" s="1">
        <v>2015</v>
      </c>
      <c r="Y20" s="1">
        <v>25</v>
      </c>
      <c r="Z20" s="39">
        <v>39.6</v>
      </c>
      <c r="AA20" s="1">
        <v>2015</v>
      </c>
      <c r="AB20" s="1">
        <v>4</v>
      </c>
      <c r="AC20" s="39">
        <v>38.6</v>
      </c>
      <c r="AD20" s="1">
        <v>2019</v>
      </c>
      <c r="AE20" s="1">
        <v>9</v>
      </c>
      <c r="AF20" s="39">
        <v>37.200000000000003</v>
      </c>
      <c r="AG20" s="1">
        <v>1979</v>
      </c>
      <c r="AH20" s="1">
        <v>12</v>
      </c>
      <c r="AI20" s="39">
        <v>35.799999999999997</v>
      </c>
      <c r="AJ20" s="1">
        <v>2021</v>
      </c>
      <c r="AK20" s="1">
        <v>15</v>
      </c>
      <c r="AL20" s="39">
        <v>38.799999999999997</v>
      </c>
      <c r="AM20" s="1">
        <v>2023</v>
      </c>
      <c r="AN20" s="1">
        <v>10</v>
      </c>
      <c r="AO20" s="39">
        <v>37.200000000000003</v>
      </c>
      <c r="AP20" s="1">
        <v>2023</v>
      </c>
      <c r="AQ20" s="1">
        <v>9</v>
      </c>
    </row>
    <row r="21" spans="1:43" ht="14.45" customHeight="1" x14ac:dyDescent="0.25">
      <c r="A21" s="1">
        <v>13075020</v>
      </c>
      <c r="B21" s="1" t="s">
        <v>913</v>
      </c>
      <c r="C21" s="1">
        <v>8.9138888890000008</v>
      </c>
      <c r="D21" s="1">
        <v>-75.582222220000006</v>
      </c>
      <c r="E21" s="1">
        <v>40</v>
      </c>
      <c r="F21" s="1" t="s">
        <v>146</v>
      </c>
      <c r="G21" s="1" t="s">
        <v>909</v>
      </c>
      <c r="H21" s="39">
        <v>38.9</v>
      </c>
      <c r="I21" s="1">
        <v>1992</v>
      </c>
      <c r="J21" s="1">
        <v>30</v>
      </c>
      <c r="K21" s="39">
        <v>41.2</v>
      </c>
      <c r="L21" s="1">
        <v>1998</v>
      </c>
      <c r="M21" s="1">
        <v>16</v>
      </c>
      <c r="N21" s="39">
        <v>40</v>
      </c>
      <c r="O21" s="1">
        <v>1998</v>
      </c>
      <c r="P21" s="1">
        <v>9</v>
      </c>
      <c r="Q21" s="39">
        <v>39.5</v>
      </c>
      <c r="R21" s="1">
        <v>1992</v>
      </c>
      <c r="S21" s="1">
        <v>9</v>
      </c>
      <c r="T21" s="39">
        <v>38.799999999999997</v>
      </c>
      <c r="U21" s="1">
        <v>2015</v>
      </c>
      <c r="V21" s="1">
        <v>7</v>
      </c>
      <c r="W21" s="39">
        <v>39.200000000000003</v>
      </c>
      <c r="X21" s="1">
        <v>2023</v>
      </c>
      <c r="Y21" s="1">
        <v>8</v>
      </c>
      <c r="Z21" s="39">
        <v>39</v>
      </c>
      <c r="AA21" s="1">
        <v>2025</v>
      </c>
      <c r="AB21" s="1">
        <v>18</v>
      </c>
      <c r="AC21" s="39">
        <v>39.700000000000003</v>
      </c>
      <c r="AD21" s="1">
        <v>1992</v>
      </c>
      <c r="AE21" s="1">
        <v>26</v>
      </c>
      <c r="AF21" s="39">
        <v>39.299999999999997</v>
      </c>
      <c r="AG21" s="1">
        <v>1990</v>
      </c>
      <c r="AH21" s="1">
        <v>19</v>
      </c>
      <c r="AI21" s="39">
        <v>38.200000000000003</v>
      </c>
      <c r="AJ21" s="1">
        <v>1988</v>
      </c>
      <c r="AK21" s="1">
        <v>13</v>
      </c>
      <c r="AL21" s="39">
        <v>37.799999999999997</v>
      </c>
      <c r="AM21" s="1">
        <v>1983</v>
      </c>
      <c r="AN21" s="1">
        <v>9</v>
      </c>
      <c r="AO21" s="39">
        <v>38.200000000000003</v>
      </c>
      <c r="AP21" s="1">
        <v>1991</v>
      </c>
      <c r="AQ21" s="1">
        <v>30</v>
      </c>
    </row>
    <row r="22" spans="1:43" ht="14.45" customHeight="1" x14ac:dyDescent="0.25">
      <c r="A22" s="1">
        <v>13075030</v>
      </c>
      <c r="B22" s="1" t="s">
        <v>914</v>
      </c>
      <c r="C22" s="1">
        <v>8.8395277780000008</v>
      </c>
      <c r="D22" s="1">
        <v>-75.801888890000001</v>
      </c>
      <c r="E22" s="1">
        <v>20</v>
      </c>
      <c r="F22" s="1" t="s">
        <v>698</v>
      </c>
      <c r="G22" s="1" t="s">
        <v>909</v>
      </c>
      <c r="H22" s="39">
        <v>38</v>
      </c>
      <c r="I22" s="1">
        <v>2020</v>
      </c>
      <c r="J22" s="1">
        <v>18</v>
      </c>
      <c r="K22" s="39">
        <v>39.200000000000003</v>
      </c>
      <c r="L22" s="1">
        <v>1998</v>
      </c>
      <c r="M22" s="1">
        <v>17</v>
      </c>
      <c r="N22" s="39">
        <v>38.200000000000003</v>
      </c>
      <c r="O22" s="1">
        <v>2025</v>
      </c>
      <c r="P22" s="1">
        <v>24</v>
      </c>
      <c r="Q22" s="39">
        <v>40</v>
      </c>
      <c r="R22" s="1">
        <v>2017</v>
      </c>
      <c r="S22" s="1">
        <v>2</v>
      </c>
      <c r="T22" s="39">
        <v>39</v>
      </c>
      <c r="U22" s="1">
        <v>2019</v>
      </c>
      <c r="V22" s="1">
        <v>5</v>
      </c>
      <c r="W22" s="39">
        <v>37.799999999999997</v>
      </c>
      <c r="X22" s="1">
        <v>2015</v>
      </c>
      <c r="Y22" s="1">
        <v>24</v>
      </c>
      <c r="Z22" s="39">
        <v>37.9</v>
      </c>
      <c r="AA22" s="1">
        <v>2023</v>
      </c>
      <c r="AB22" s="1">
        <v>13</v>
      </c>
      <c r="AC22" s="39">
        <v>39.1</v>
      </c>
      <c r="AD22" s="1">
        <v>2017</v>
      </c>
      <c r="AE22" s="1">
        <v>9</v>
      </c>
      <c r="AF22" s="39">
        <v>36.6</v>
      </c>
      <c r="AG22" s="1">
        <v>2023</v>
      </c>
      <c r="AH22" s="1">
        <v>22</v>
      </c>
      <c r="AI22" s="39">
        <v>37.5</v>
      </c>
      <c r="AJ22" s="1">
        <v>2016</v>
      </c>
      <c r="AK22" s="1">
        <v>3</v>
      </c>
      <c r="AL22" s="39">
        <v>35.4</v>
      </c>
      <c r="AM22" s="1">
        <v>1987</v>
      </c>
      <c r="AN22" s="1">
        <v>26</v>
      </c>
      <c r="AO22" s="39">
        <v>36.4</v>
      </c>
      <c r="AP22" s="1">
        <v>2015</v>
      </c>
      <c r="AQ22" s="1">
        <v>26</v>
      </c>
    </row>
    <row r="23" spans="1:43" ht="14.45" customHeight="1" x14ac:dyDescent="0.25">
      <c r="A23" s="1">
        <v>13085010</v>
      </c>
      <c r="B23" s="1" t="s">
        <v>915</v>
      </c>
      <c r="C23" s="1">
        <v>9.2972222220000003</v>
      </c>
      <c r="D23" s="1">
        <v>-75.892777780000003</v>
      </c>
      <c r="E23" s="1">
        <v>20</v>
      </c>
      <c r="F23" s="1" t="s">
        <v>148</v>
      </c>
      <c r="G23" s="1" t="s">
        <v>909</v>
      </c>
      <c r="H23" s="39">
        <v>36.700000000000003</v>
      </c>
      <c r="I23" s="1">
        <v>2000</v>
      </c>
      <c r="J23" s="1">
        <v>12</v>
      </c>
      <c r="K23" s="39">
        <v>36.4</v>
      </c>
      <c r="L23" s="1">
        <v>2021</v>
      </c>
      <c r="M23" s="1">
        <v>24</v>
      </c>
      <c r="N23" s="39">
        <v>36.799999999999997</v>
      </c>
      <c r="O23" s="1">
        <v>2021</v>
      </c>
      <c r="P23" s="1">
        <v>30</v>
      </c>
      <c r="Q23" s="39">
        <v>37.5</v>
      </c>
      <c r="R23" s="1">
        <v>1984</v>
      </c>
      <c r="S23" s="1">
        <v>11</v>
      </c>
      <c r="T23" s="39">
        <v>37.799999999999997</v>
      </c>
      <c r="U23" s="1">
        <v>1986</v>
      </c>
      <c r="V23" s="1">
        <v>28</v>
      </c>
      <c r="W23" s="39">
        <v>38.4</v>
      </c>
      <c r="X23" s="1">
        <v>2015</v>
      </c>
      <c r="Y23" s="1">
        <v>24</v>
      </c>
      <c r="Z23" s="39">
        <v>38.4</v>
      </c>
      <c r="AA23" s="1">
        <v>2015</v>
      </c>
      <c r="AB23" s="1">
        <v>1</v>
      </c>
      <c r="AC23" s="39">
        <v>37</v>
      </c>
      <c r="AD23" s="1">
        <v>1991</v>
      </c>
      <c r="AE23" s="1">
        <v>15</v>
      </c>
      <c r="AF23" s="39">
        <v>37.1</v>
      </c>
      <c r="AG23" s="1">
        <v>1986</v>
      </c>
      <c r="AH23" s="1">
        <v>9</v>
      </c>
      <c r="AI23" s="39">
        <v>36.200000000000003</v>
      </c>
      <c r="AJ23" s="1">
        <v>2024</v>
      </c>
      <c r="AK23" s="1">
        <v>27</v>
      </c>
      <c r="AL23" s="39">
        <v>36.6</v>
      </c>
      <c r="AM23" s="1">
        <v>1987</v>
      </c>
      <c r="AN23" s="1">
        <v>23</v>
      </c>
      <c r="AO23" s="39">
        <v>37.1</v>
      </c>
      <c r="AP23" s="1">
        <v>1987</v>
      </c>
      <c r="AQ23" s="1">
        <v>20</v>
      </c>
    </row>
    <row r="24" spans="1:43" ht="14.45" customHeight="1" x14ac:dyDescent="0.25">
      <c r="A24" s="1">
        <v>13085030</v>
      </c>
      <c r="B24" s="1" t="s">
        <v>916</v>
      </c>
      <c r="C24" s="1">
        <v>9.3699999999999992</v>
      </c>
      <c r="D24" s="1">
        <v>-75.95</v>
      </c>
      <c r="E24" s="1">
        <v>22</v>
      </c>
      <c r="F24" s="1" t="s">
        <v>169</v>
      </c>
      <c r="G24" s="1" t="s">
        <v>909</v>
      </c>
      <c r="H24" s="39">
        <v>35.799999999999997</v>
      </c>
      <c r="I24" s="1">
        <v>2019</v>
      </c>
      <c r="J24" s="1">
        <v>1</v>
      </c>
      <c r="K24" s="39">
        <v>35.799999999999997</v>
      </c>
      <c r="L24" s="1">
        <v>2019</v>
      </c>
      <c r="M24" s="1">
        <v>8</v>
      </c>
      <c r="N24" s="39">
        <v>35.799999999999997</v>
      </c>
      <c r="O24" s="1">
        <v>2019</v>
      </c>
      <c r="P24" s="1">
        <v>1</v>
      </c>
      <c r="Q24" s="39">
        <v>36.200000000000003</v>
      </c>
      <c r="R24" s="1">
        <v>2010</v>
      </c>
      <c r="S24" s="1">
        <v>8</v>
      </c>
      <c r="T24" s="39">
        <v>36.4</v>
      </c>
      <c r="U24" s="1">
        <v>2016</v>
      </c>
      <c r="V24" s="1">
        <v>20</v>
      </c>
      <c r="W24" s="39">
        <v>36.200000000000003</v>
      </c>
      <c r="X24" s="1">
        <v>2015</v>
      </c>
      <c r="Y24" s="1">
        <v>20</v>
      </c>
      <c r="Z24" s="39">
        <v>36.799999999999997</v>
      </c>
      <c r="AA24" s="1">
        <v>2018</v>
      </c>
      <c r="AB24" s="1">
        <v>9</v>
      </c>
      <c r="AC24" s="39">
        <v>35.799999999999997</v>
      </c>
      <c r="AD24" s="1">
        <v>2018</v>
      </c>
      <c r="AE24" s="1">
        <v>20</v>
      </c>
      <c r="AF24" s="39">
        <v>35.799999999999997</v>
      </c>
      <c r="AG24" s="1">
        <v>2018</v>
      </c>
      <c r="AH24" s="1">
        <v>21</v>
      </c>
      <c r="AI24" s="39">
        <v>35.799999999999997</v>
      </c>
      <c r="AJ24" s="1">
        <v>2018</v>
      </c>
      <c r="AK24" s="1">
        <v>7</v>
      </c>
      <c r="AL24" s="39">
        <v>39.799999999999997</v>
      </c>
      <c r="AM24" s="1">
        <v>1990</v>
      </c>
      <c r="AN24" s="1">
        <v>17</v>
      </c>
      <c r="AO24" s="39">
        <v>36</v>
      </c>
      <c r="AP24" s="1">
        <v>2018</v>
      </c>
      <c r="AQ24" s="1">
        <v>13</v>
      </c>
    </row>
    <row r="25" spans="1:43" ht="14.45" customHeight="1" x14ac:dyDescent="0.25">
      <c r="A25" s="1">
        <v>13095020</v>
      </c>
      <c r="B25" s="1" t="s">
        <v>917</v>
      </c>
      <c r="C25" s="1">
        <v>9.5301388889999998</v>
      </c>
      <c r="D25" s="1">
        <v>-75.351361109999999</v>
      </c>
      <c r="E25" s="1">
        <v>200</v>
      </c>
      <c r="F25" s="1" t="s">
        <v>918</v>
      </c>
      <c r="G25" s="1" t="s">
        <v>126</v>
      </c>
      <c r="H25" s="39">
        <v>38</v>
      </c>
      <c r="I25" s="1">
        <v>1998</v>
      </c>
      <c r="J25" s="1">
        <v>4</v>
      </c>
      <c r="K25" s="39">
        <v>38.6</v>
      </c>
      <c r="L25" s="1">
        <v>1998</v>
      </c>
      <c r="M25" s="1">
        <v>20</v>
      </c>
      <c r="N25" s="39">
        <v>38.5</v>
      </c>
      <c r="O25" s="1">
        <v>1990</v>
      </c>
      <c r="P25" s="1">
        <v>10</v>
      </c>
      <c r="Q25" s="39">
        <v>39.6</v>
      </c>
      <c r="R25" s="1">
        <v>1992</v>
      </c>
      <c r="S25" s="1">
        <v>9</v>
      </c>
      <c r="T25" s="39">
        <v>36.799999999999997</v>
      </c>
      <c r="U25" s="1">
        <v>2015</v>
      </c>
      <c r="V25" s="1">
        <v>12</v>
      </c>
      <c r="W25" s="39">
        <v>38.799999999999997</v>
      </c>
      <c r="X25" s="1">
        <v>2015</v>
      </c>
      <c r="Y25" s="1">
        <v>26</v>
      </c>
      <c r="Z25" s="39">
        <v>39.200000000000003</v>
      </c>
      <c r="AA25" s="1">
        <v>2015</v>
      </c>
      <c r="AB25" s="1">
        <v>3</v>
      </c>
      <c r="AC25" s="39">
        <v>38.4</v>
      </c>
      <c r="AD25" s="1">
        <v>2015</v>
      </c>
      <c r="AE25" s="1">
        <v>3</v>
      </c>
      <c r="AF25" s="39">
        <v>36.799999999999997</v>
      </c>
      <c r="AG25" s="1">
        <v>1991</v>
      </c>
      <c r="AH25" s="1">
        <v>10</v>
      </c>
      <c r="AI25" s="39">
        <v>38.799999999999997</v>
      </c>
      <c r="AJ25" s="1">
        <v>1990</v>
      </c>
      <c r="AK25" s="1">
        <v>5</v>
      </c>
      <c r="AL25" s="39">
        <v>37.4</v>
      </c>
      <c r="AM25" s="1">
        <v>1994</v>
      </c>
      <c r="AN25" s="1">
        <v>19</v>
      </c>
      <c r="AO25" s="39">
        <v>36</v>
      </c>
      <c r="AP25" s="1">
        <v>1994</v>
      </c>
      <c r="AQ25" s="1">
        <v>10</v>
      </c>
    </row>
    <row r="26" spans="1:43" ht="14.45" customHeight="1" x14ac:dyDescent="0.25">
      <c r="A26" s="1">
        <v>14015010</v>
      </c>
      <c r="B26" s="1" t="s">
        <v>919</v>
      </c>
      <c r="C26" s="1">
        <v>10.794988</v>
      </c>
      <c r="D26" s="1">
        <v>-75.261671000000007</v>
      </c>
      <c r="E26" s="1">
        <v>20</v>
      </c>
      <c r="F26" s="1" t="s">
        <v>920</v>
      </c>
      <c r="G26" s="1" t="s">
        <v>331</v>
      </c>
      <c r="H26" s="39">
        <v>34.6</v>
      </c>
      <c r="I26" s="1">
        <v>2006</v>
      </c>
      <c r="J26" s="1">
        <v>20</v>
      </c>
      <c r="K26" s="39">
        <v>34.799999999999997</v>
      </c>
      <c r="L26" s="1">
        <v>2006</v>
      </c>
      <c r="M26" s="1">
        <v>14</v>
      </c>
      <c r="N26" s="39">
        <v>34.6</v>
      </c>
      <c r="O26" s="1">
        <v>2007</v>
      </c>
      <c r="P26" s="1">
        <v>3</v>
      </c>
      <c r="Q26" s="39">
        <v>33.799999999999997</v>
      </c>
      <c r="R26" s="1">
        <v>1980</v>
      </c>
      <c r="S26" s="1">
        <v>26</v>
      </c>
      <c r="T26" s="39">
        <v>34.799999999999997</v>
      </c>
      <c r="U26" s="1">
        <v>2012</v>
      </c>
      <c r="V26" s="1">
        <v>11</v>
      </c>
      <c r="W26" s="39">
        <v>33.6</v>
      </c>
      <c r="X26" s="1">
        <v>2011</v>
      </c>
      <c r="Y26" s="1">
        <v>19</v>
      </c>
      <c r="Z26" s="39">
        <v>34.200000000000003</v>
      </c>
      <c r="AA26" s="1">
        <v>2011</v>
      </c>
      <c r="AB26" s="1">
        <v>6</v>
      </c>
      <c r="AC26" s="39">
        <v>35</v>
      </c>
      <c r="AD26" s="1">
        <v>1990</v>
      </c>
      <c r="AE26" s="1">
        <v>25</v>
      </c>
      <c r="AF26" s="39">
        <v>34.200000000000003</v>
      </c>
      <c r="AG26" s="1">
        <v>2004</v>
      </c>
      <c r="AH26" s="1">
        <v>5</v>
      </c>
      <c r="AI26" s="39">
        <v>33.6</v>
      </c>
      <c r="AJ26" s="1">
        <v>1987</v>
      </c>
      <c r="AK26" s="1">
        <v>16</v>
      </c>
      <c r="AL26" s="39">
        <v>34.799999999999997</v>
      </c>
      <c r="AM26" s="1">
        <v>2005</v>
      </c>
      <c r="AN26" s="1">
        <v>30</v>
      </c>
      <c r="AO26" s="39">
        <v>35.4</v>
      </c>
      <c r="AP26" s="1">
        <v>2005</v>
      </c>
      <c r="AQ26" s="1">
        <v>15</v>
      </c>
    </row>
    <row r="27" spans="1:43" ht="14.45" customHeight="1" x14ac:dyDescent="0.25">
      <c r="A27" s="1">
        <v>14015080</v>
      </c>
      <c r="B27" s="1" t="s">
        <v>921</v>
      </c>
      <c r="C27" s="1">
        <v>10.44725</v>
      </c>
      <c r="D27" s="1">
        <v>-75.516027780000002</v>
      </c>
      <c r="E27" s="1">
        <v>2</v>
      </c>
      <c r="F27" s="1" t="s">
        <v>922</v>
      </c>
      <c r="G27" s="1" t="s">
        <v>331</v>
      </c>
      <c r="H27" s="39">
        <v>34.6</v>
      </c>
      <c r="I27" s="1">
        <v>2018</v>
      </c>
      <c r="J27" s="1">
        <v>6</v>
      </c>
      <c r="K27" s="39">
        <v>36.1</v>
      </c>
      <c r="L27" s="1">
        <v>1998</v>
      </c>
      <c r="M27" s="1">
        <v>16</v>
      </c>
      <c r="N27" s="39">
        <v>35.4</v>
      </c>
      <c r="O27" s="1">
        <v>2017</v>
      </c>
      <c r="P27" s="1">
        <v>30</v>
      </c>
      <c r="Q27" s="39">
        <v>35.299999999999997</v>
      </c>
      <c r="R27" s="1">
        <v>1995</v>
      </c>
      <c r="S27" s="1">
        <v>6</v>
      </c>
      <c r="T27" s="39">
        <v>36.6</v>
      </c>
      <c r="U27" s="1">
        <v>2024</v>
      </c>
      <c r="V27" s="1">
        <v>17</v>
      </c>
      <c r="W27" s="39">
        <v>40.4</v>
      </c>
      <c r="X27" s="1">
        <v>2015</v>
      </c>
      <c r="Y27" s="1">
        <v>24</v>
      </c>
      <c r="Z27" s="39">
        <v>38</v>
      </c>
      <c r="AA27" s="1">
        <v>2023</v>
      </c>
      <c r="AB27" s="1">
        <v>20</v>
      </c>
      <c r="AC27" s="39">
        <v>36.9</v>
      </c>
      <c r="AD27" s="1">
        <v>2021</v>
      </c>
      <c r="AE27" s="1">
        <v>13</v>
      </c>
      <c r="AF27" s="39">
        <v>36.799999999999997</v>
      </c>
      <c r="AG27" s="1">
        <v>1997</v>
      </c>
      <c r="AH27" s="1">
        <v>16</v>
      </c>
      <c r="AI27" s="39">
        <v>36.299999999999997</v>
      </c>
      <c r="AJ27" s="1">
        <v>2024</v>
      </c>
      <c r="AK27" s="1">
        <v>19</v>
      </c>
      <c r="AL27" s="39">
        <v>35.5</v>
      </c>
      <c r="AM27" s="1">
        <v>2023</v>
      </c>
      <c r="AN27" s="1">
        <v>24</v>
      </c>
      <c r="AO27" s="39">
        <v>37</v>
      </c>
      <c r="AP27" s="1">
        <v>2023</v>
      </c>
      <c r="AQ27" s="1">
        <v>6</v>
      </c>
    </row>
    <row r="28" spans="1:43" ht="14.45" customHeight="1" x14ac:dyDescent="0.25">
      <c r="A28" s="1">
        <v>15015050</v>
      </c>
      <c r="B28" s="1" t="s">
        <v>923</v>
      </c>
      <c r="C28" s="1">
        <v>11.114694399999999</v>
      </c>
      <c r="D28" s="1">
        <v>-74.231027777999998</v>
      </c>
      <c r="E28" s="1">
        <v>4</v>
      </c>
      <c r="F28" s="1" t="s">
        <v>32</v>
      </c>
      <c r="G28" s="1" t="s">
        <v>31</v>
      </c>
      <c r="H28" s="39">
        <v>36.6</v>
      </c>
      <c r="I28" s="1">
        <v>2003</v>
      </c>
      <c r="J28" s="1">
        <v>1</v>
      </c>
      <c r="K28" s="39">
        <v>38.200000000000003</v>
      </c>
      <c r="L28" s="1">
        <v>1998</v>
      </c>
      <c r="M28" s="1">
        <v>17</v>
      </c>
      <c r="N28" s="39">
        <v>37</v>
      </c>
      <c r="O28" s="1">
        <v>1995</v>
      </c>
      <c r="P28" s="1">
        <v>30</v>
      </c>
      <c r="Q28" s="39">
        <v>37.6</v>
      </c>
      <c r="R28" s="1">
        <v>1980</v>
      </c>
      <c r="S28" s="1">
        <v>19</v>
      </c>
      <c r="T28" s="39">
        <v>38.200000000000003</v>
      </c>
      <c r="U28" s="1">
        <v>2015</v>
      </c>
      <c r="V28" s="1">
        <v>12</v>
      </c>
      <c r="W28" s="39">
        <v>38.6</v>
      </c>
      <c r="X28" s="1">
        <v>2015</v>
      </c>
      <c r="Y28" s="1">
        <v>24</v>
      </c>
      <c r="Z28" s="39">
        <v>38.4</v>
      </c>
      <c r="AA28" s="1">
        <v>2015</v>
      </c>
      <c r="AB28" s="1">
        <v>4</v>
      </c>
      <c r="AC28" s="39">
        <v>38.4</v>
      </c>
      <c r="AD28" s="1">
        <v>2015</v>
      </c>
      <c r="AE28" s="1">
        <v>5</v>
      </c>
      <c r="AF28" s="39">
        <v>37.200000000000003</v>
      </c>
      <c r="AG28" s="1">
        <v>1995</v>
      </c>
      <c r="AH28" s="1">
        <v>4</v>
      </c>
      <c r="AI28" s="39">
        <v>36.200000000000003</v>
      </c>
      <c r="AJ28" s="1">
        <v>1997</v>
      </c>
      <c r="AK28" s="1">
        <v>26</v>
      </c>
      <c r="AL28" s="39">
        <v>38.200000000000003</v>
      </c>
      <c r="AM28" s="1">
        <v>1993</v>
      </c>
      <c r="AN28" s="1">
        <v>15</v>
      </c>
      <c r="AO28" s="39">
        <v>36.200000000000003</v>
      </c>
      <c r="AP28" s="1">
        <v>2015</v>
      </c>
      <c r="AQ28" s="1">
        <v>22</v>
      </c>
    </row>
    <row r="29" spans="1:43" ht="14.45" customHeight="1" x14ac:dyDescent="0.25">
      <c r="A29" s="1">
        <v>15015100</v>
      </c>
      <c r="B29" s="1" t="s">
        <v>924</v>
      </c>
      <c r="C29" s="1">
        <v>11.301674</v>
      </c>
      <c r="D29" s="1">
        <v>-73.928809000000001</v>
      </c>
      <c r="E29" s="1">
        <v>23</v>
      </c>
      <c r="F29" s="1" t="s">
        <v>32</v>
      </c>
      <c r="G29" s="1" t="s">
        <v>31</v>
      </c>
      <c r="H29" s="39">
        <v>32</v>
      </c>
      <c r="I29" s="1">
        <v>1998</v>
      </c>
      <c r="J29" s="1">
        <v>5</v>
      </c>
      <c r="K29" s="39">
        <v>32.799999999999997</v>
      </c>
      <c r="L29" s="1">
        <v>2002</v>
      </c>
      <c r="M29" s="1">
        <v>9</v>
      </c>
      <c r="N29" s="39">
        <v>33.6</v>
      </c>
      <c r="O29" s="1">
        <v>2003</v>
      </c>
      <c r="P29" s="1">
        <v>29</v>
      </c>
      <c r="Q29" s="39">
        <v>33.799999999999997</v>
      </c>
      <c r="R29" s="1">
        <v>2003</v>
      </c>
      <c r="S29" s="1">
        <v>3</v>
      </c>
      <c r="T29" s="39">
        <v>33.6</v>
      </c>
      <c r="U29" s="1">
        <v>2008</v>
      </c>
      <c r="V29" s="1">
        <v>26</v>
      </c>
      <c r="W29" s="39">
        <v>34.4</v>
      </c>
      <c r="X29" s="1">
        <v>1983</v>
      </c>
      <c r="Y29" s="1">
        <v>21</v>
      </c>
      <c r="Z29" s="39">
        <v>36.6</v>
      </c>
      <c r="AA29" s="1">
        <v>2008</v>
      </c>
      <c r="AB29" s="1">
        <v>4</v>
      </c>
      <c r="AC29" s="39">
        <v>35</v>
      </c>
      <c r="AD29" s="1">
        <v>2001</v>
      </c>
      <c r="AE29" s="1">
        <v>22</v>
      </c>
      <c r="AF29" s="39">
        <v>36.4</v>
      </c>
      <c r="AG29" s="1">
        <v>2008</v>
      </c>
      <c r="AH29" s="1">
        <v>26</v>
      </c>
      <c r="AI29" s="39">
        <v>34.6</v>
      </c>
      <c r="AJ29" s="1">
        <v>2002</v>
      </c>
      <c r="AK29" s="1">
        <v>24</v>
      </c>
      <c r="AL29" s="39">
        <v>33.6</v>
      </c>
      <c r="AM29" s="1">
        <v>2002</v>
      </c>
      <c r="AN29" s="1">
        <v>16</v>
      </c>
      <c r="AO29" s="39">
        <v>34.200000000000003</v>
      </c>
      <c r="AP29" s="1">
        <v>2002</v>
      </c>
      <c r="AQ29" s="1">
        <v>14</v>
      </c>
    </row>
    <row r="30" spans="1:43" ht="14.45" customHeight="1" x14ac:dyDescent="0.25">
      <c r="A30" s="1">
        <v>15015120</v>
      </c>
      <c r="B30" s="1" t="s">
        <v>925</v>
      </c>
      <c r="C30" s="1">
        <v>11.223055560000001</v>
      </c>
      <c r="D30" s="1">
        <v>-74.185916669999997</v>
      </c>
      <c r="E30" s="1">
        <v>7</v>
      </c>
      <c r="F30" s="1" t="s">
        <v>32</v>
      </c>
      <c r="G30" s="1" t="s">
        <v>31</v>
      </c>
      <c r="H30" s="39">
        <v>35.4</v>
      </c>
      <c r="I30" s="1">
        <v>1978</v>
      </c>
      <c r="J30" s="1">
        <v>28</v>
      </c>
      <c r="K30" s="39">
        <v>35.200000000000003</v>
      </c>
      <c r="L30" s="1">
        <v>1987</v>
      </c>
      <c r="M30" s="1">
        <v>3</v>
      </c>
      <c r="N30" s="39">
        <v>37</v>
      </c>
      <c r="O30" s="1">
        <v>1987</v>
      </c>
      <c r="P30" s="1">
        <v>25</v>
      </c>
      <c r="Q30" s="39">
        <v>36.4</v>
      </c>
      <c r="R30" s="1">
        <v>1992</v>
      </c>
      <c r="S30" s="1">
        <v>10</v>
      </c>
      <c r="T30" s="39">
        <v>36.200000000000003</v>
      </c>
      <c r="U30" s="1">
        <v>1988</v>
      </c>
      <c r="V30" s="1">
        <v>25</v>
      </c>
      <c r="W30" s="39">
        <v>36.6</v>
      </c>
      <c r="X30" s="1">
        <v>1990</v>
      </c>
      <c r="Y30" s="1">
        <v>21</v>
      </c>
      <c r="Z30" s="39">
        <v>36.6</v>
      </c>
      <c r="AA30" s="1">
        <v>1991</v>
      </c>
      <c r="AB30" s="1">
        <v>25</v>
      </c>
      <c r="AC30" s="39">
        <v>36.4</v>
      </c>
      <c r="AD30" s="1">
        <v>1990</v>
      </c>
      <c r="AE30" s="1">
        <v>22</v>
      </c>
      <c r="AF30" s="39">
        <v>36.4</v>
      </c>
      <c r="AG30" s="1">
        <v>1991</v>
      </c>
      <c r="AH30" s="1">
        <v>13</v>
      </c>
      <c r="AI30" s="39">
        <v>34.4</v>
      </c>
      <c r="AJ30" s="1">
        <v>1985</v>
      </c>
      <c r="AK30" s="1">
        <v>8</v>
      </c>
      <c r="AL30" s="39">
        <v>37.6</v>
      </c>
      <c r="AM30" s="1">
        <v>1987</v>
      </c>
      <c r="AN30" s="1">
        <v>17</v>
      </c>
      <c r="AO30" s="39">
        <v>33.6</v>
      </c>
      <c r="AP30" s="1">
        <v>1978</v>
      </c>
      <c r="AQ30" s="1">
        <v>23</v>
      </c>
    </row>
    <row r="31" spans="1:43" ht="14.45" customHeight="1" x14ac:dyDescent="0.25">
      <c r="A31" s="1">
        <v>15035020</v>
      </c>
      <c r="B31" s="1" t="s">
        <v>926</v>
      </c>
      <c r="C31" s="1">
        <v>11.2525</v>
      </c>
      <c r="D31" s="1">
        <v>-73.411388889999998</v>
      </c>
      <c r="E31" s="1">
        <v>5</v>
      </c>
      <c r="F31" s="1" t="s">
        <v>758</v>
      </c>
      <c r="G31" s="1" t="s">
        <v>40</v>
      </c>
      <c r="H31" s="39">
        <v>34.1</v>
      </c>
      <c r="I31" s="1">
        <v>2001</v>
      </c>
      <c r="J31" s="1">
        <v>29</v>
      </c>
      <c r="K31" s="39">
        <v>36</v>
      </c>
      <c r="L31" s="1">
        <v>1995</v>
      </c>
      <c r="M31" s="1">
        <v>15</v>
      </c>
      <c r="N31" s="39">
        <v>35</v>
      </c>
      <c r="O31" s="1">
        <v>2003</v>
      </c>
      <c r="P31" s="1">
        <v>5</v>
      </c>
      <c r="Q31" s="39">
        <v>36</v>
      </c>
      <c r="R31" s="1">
        <v>1999</v>
      </c>
      <c r="S31" s="1">
        <v>16</v>
      </c>
      <c r="T31" s="39">
        <v>37.4</v>
      </c>
      <c r="U31" s="1">
        <v>2002</v>
      </c>
      <c r="V31" s="1">
        <v>16</v>
      </c>
      <c r="W31" s="39">
        <v>37</v>
      </c>
      <c r="X31" s="1">
        <v>2001</v>
      </c>
      <c r="Y31" s="1">
        <v>26</v>
      </c>
      <c r="Z31" s="39">
        <v>37.6</v>
      </c>
      <c r="AA31" s="1">
        <v>2001</v>
      </c>
      <c r="AB31" s="1">
        <v>3</v>
      </c>
      <c r="AC31" s="39">
        <v>38</v>
      </c>
      <c r="AD31" s="1">
        <v>2002</v>
      </c>
      <c r="AE31" s="1">
        <v>15</v>
      </c>
      <c r="AF31" s="39">
        <v>37.6</v>
      </c>
      <c r="AG31" s="1">
        <v>2005</v>
      </c>
      <c r="AH31" s="1">
        <v>11</v>
      </c>
      <c r="AI31" s="39">
        <v>35.6</v>
      </c>
      <c r="AJ31" s="1">
        <v>2010</v>
      </c>
      <c r="AK31" s="1">
        <v>13</v>
      </c>
      <c r="AL31" s="39">
        <v>34.6</v>
      </c>
      <c r="AM31" s="1">
        <v>2008</v>
      </c>
      <c r="AN31" s="1">
        <v>21</v>
      </c>
      <c r="AO31" s="39">
        <v>36</v>
      </c>
      <c r="AP31" s="1">
        <v>2008</v>
      </c>
      <c r="AQ31" s="1">
        <v>12</v>
      </c>
    </row>
    <row r="32" spans="1:43" ht="14.45" customHeight="1" x14ac:dyDescent="0.25">
      <c r="A32" s="1">
        <v>15045010</v>
      </c>
      <c r="B32" s="1" t="s">
        <v>927</v>
      </c>
      <c r="C32" s="1">
        <v>11.26388889</v>
      </c>
      <c r="D32" s="1">
        <v>-73.030277780000006</v>
      </c>
      <c r="E32" s="1">
        <v>20</v>
      </c>
      <c r="F32" s="1" t="s">
        <v>41</v>
      </c>
      <c r="G32" s="1" t="s">
        <v>40</v>
      </c>
      <c r="H32" s="39">
        <v>37</v>
      </c>
      <c r="I32" s="1">
        <v>1993</v>
      </c>
      <c r="J32" s="1">
        <v>26</v>
      </c>
      <c r="K32" s="39">
        <v>42.9</v>
      </c>
      <c r="L32" s="1">
        <v>2011</v>
      </c>
      <c r="M32" s="1">
        <v>1</v>
      </c>
      <c r="N32" s="39">
        <v>38.4</v>
      </c>
      <c r="O32" s="1">
        <v>2003</v>
      </c>
      <c r="P32" s="1">
        <v>20</v>
      </c>
      <c r="Q32" s="39">
        <v>38.6</v>
      </c>
      <c r="R32" s="1">
        <v>2019</v>
      </c>
      <c r="S32" s="1">
        <v>13</v>
      </c>
      <c r="T32" s="39">
        <v>38.4</v>
      </c>
      <c r="U32" s="1">
        <v>1986</v>
      </c>
      <c r="V32" s="1">
        <v>3</v>
      </c>
      <c r="W32" s="39">
        <v>40.6</v>
      </c>
      <c r="X32" s="1">
        <v>2015</v>
      </c>
      <c r="Y32" s="1">
        <v>27</v>
      </c>
      <c r="Z32" s="39">
        <v>40.6</v>
      </c>
      <c r="AA32" s="1">
        <v>2015</v>
      </c>
      <c r="AB32" s="1">
        <v>12</v>
      </c>
      <c r="AC32" s="39">
        <v>41.2</v>
      </c>
      <c r="AD32" s="1">
        <v>2000</v>
      </c>
      <c r="AE32" s="1">
        <v>23</v>
      </c>
      <c r="AF32" s="39">
        <v>38.6</v>
      </c>
      <c r="AG32" s="1">
        <v>1983</v>
      </c>
      <c r="AH32" s="1">
        <v>1</v>
      </c>
      <c r="AI32" s="39">
        <v>36.799999999999997</v>
      </c>
      <c r="AJ32" s="1">
        <v>2016</v>
      </c>
      <c r="AK32" s="1">
        <v>20</v>
      </c>
      <c r="AL32" s="39">
        <v>38.6</v>
      </c>
      <c r="AM32" s="1">
        <v>2002</v>
      </c>
      <c r="AN32" s="1">
        <v>25</v>
      </c>
      <c r="AO32" s="39">
        <v>36.6</v>
      </c>
      <c r="AP32" s="1">
        <v>1997</v>
      </c>
      <c r="AQ32" s="1">
        <v>6</v>
      </c>
    </row>
    <row r="33" spans="1:43" ht="14.45" customHeight="1" x14ac:dyDescent="0.25">
      <c r="A33" s="1">
        <v>15065040</v>
      </c>
      <c r="B33" s="1" t="s">
        <v>928</v>
      </c>
      <c r="C33" s="1">
        <v>10.89813889</v>
      </c>
      <c r="D33" s="1">
        <v>-72.828472219999995</v>
      </c>
      <c r="E33" s="1">
        <v>170</v>
      </c>
      <c r="F33" s="1" t="s">
        <v>929</v>
      </c>
      <c r="G33" s="1" t="s">
        <v>40</v>
      </c>
      <c r="H33" s="39">
        <v>36.6</v>
      </c>
      <c r="I33" s="1">
        <v>1993</v>
      </c>
      <c r="J33" s="1">
        <v>27</v>
      </c>
      <c r="K33" s="39">
        <v>38</v>
      </c>
      <c r="L33" s="1">
        <v>2004</v>
      </c>
      <c r="M33" s="1">
        <v>22</v>
      </c>
      <c r="N33" s="39">
        <v>38.4</v>
      </c>
      <c r="O33" s="1">
        <v>1984</v>
      </c>
      <c r="P33" s="1">
        <v>31</v>
      </c>
      <c r="Q33" s="39">
        <v>38</v>
      </c>
      <c r="R33" s="1">
        <v>1976</v>
      </c>
      <c r="S33" s="1">
        <v>8</v>
      </c>
      <c r="T33" s="39">
        <v>38.4</v>
      </c>
      <c r="U33" s="1">
        <v>1986</v>
      </c>
      <c r="V33" s="1">
        <v>19</v>
      </c>
      <c r="W33" s="39">
        <v>39.6</v>
      </c>
      <c r="X33" s="1">
        <v>1978</v>
      </c>
      <c r="Y33" s="1">
        <v>7</v>
      </c>
      <c r="Z33" s="39">
        <v>38.6</v>
      </c>
      <c r="AA33" s="1">
        <v>1985</v>
      </c>
      <c r="AB33" s="1">
        <v>4</v>
      </c>
      <c r="AC33" s="39">
        <v>39.200000000000003</v>
      </c>
      <c r="AD33" s="1">
        <v>1991</v>
      </c>
      <c r="AE33" s="1">
        <v>16</v>
      </c>
      <c r="AF33" s="39">
        <v>38.799999999999997</v>
      </c>
      <c r="AG33" s="1">
        <v>1991</v>
      </c>
      <c r="AH33" s="1">
        <v>13</v>
      </c>
      <c r="AI33" s="39">
        <v>38</v>
      </c>
      <c r="AJ33" s="1">
        <v>1985</v>
      </c>
      <c r="AK33" s="1">
        <v>12</v>
      </c>
      <c r="AL33" s="39">
        <v>36.799999999999997</v>
      </c>
      <c r="AM33" s="1">
        <v>1994</v>
      </c>
      <c r="AN33" s="1">
        <v>14</v>
      </c>
      <c r="AO33" s="39">
        <v>39</v>
      </c>
      <c r="AP33" s="1">
        <v>1990</v>
      </c>
      <c r="AQ33" s="1">
        <v>6</v>
      </c>
    </row>
    <row r="34" spans="1:43" ht="14.45" customHeight="1" x14ac:dyDescent="0.25">
      <c r="A34" s="1">
        <v>15065180</v>
      </c>
      <c r="B34" s="1" t="s">
        <v>930</v>
      </c>
      <c r="C34" s="1">
        <v>11.5284444</v>
      </c>
      <c r="D34" s="1">
        <v>-72.917722221999995</v>
      </c>
      <c r="E34" s="1">
        <v>15</v>
      </c>
      <c r="F34" s="1" t="s">
        <v>41</v>
      </c>
      <c r="G34" s="1" t="s">
        <v>40</v>
      </c>
      <c r="H34" s="39">
        <v>38.4</v>
      </c>
      <c r="I34" s="1">
        <v>1998</v>
      </c>
      <c r="J34" s="1">
        <v>27</v>
      </c>
      <c r="K34" s="39">
        <v>38</v>
      </c>
      <c r="L34" s="1">
        <v>1998</v>
      </c>
      <c r="M34" s="1">
        <v>6</v>
      </c>
      <c r="N34" s="39">
        <v>39.799999999999997</v>
      </c>
      <c r="O34" s="1">
        <v>1993</v>
      </c>
      <c r="P34" s="1">
        <v>13</v>
      </c>
      <c r="Q34" s="39">
        <v>38.6</v>
      </c>
      <c r="R34" s="1">
        <v>2015</v>
      </c>
      <c r="S34" s="1">
        <v>27</v>
      </c>
      <c r="T34" s="39">
        <v>38.4</v>
      </c>
      <c r="U34" s="1">
        <v>1997</v>
      </c>
      <c r="V34" s="1">
        <v>29</v>
      </c>
      <c r="W34" s="39">
        <v>39.4</v>
      </c>
      <c r="X34" s="1">
        <v>2013</v>
      </c>
      <c r="Y34" s="1">
        <v>5</v>
      </c>
      <c r="Z34" s="39">
        <v>39.200000000000003</v>
      </c>
      <c r="AA34" s="1">
        <v>2014</v>
      </c>
      <c r="AB34" s="1">
        <v>16</v>
      </c>
      <c r="AC34" s="39">
        <v>39.4</v>
      </c>
      <c r="AD34" s="1">
        <v>2000</v>
      </c>
      <c r="AE34" s="1">
        <v>29</v>
      </c>
      <c r="AF34" s="39">
        <v>39.6</v>
      </c>
      <c r="AG34" s="1">
        <v>2009</v>
      </c>
      <c r="AH34" s="1">
        <v>6</v>
      </c>
      <c r="AI34" s="39">
        <v>38.299999999999997</v>
      </c>
      <c r="AJ34" s="1">
        <v>2009</v>
      </c>
      <c r="AK34" s="1">
        <v>1</v>
      </c>
      <c r="AL34" s="39">
        <v>39</v>
      </c>
      <c r="AM34" s="1">
        <v>1986</v>
      </c>
      <c r="AN34" s="1">
        <v>29</v>
      </c>
      <c r="AO34" s="39">
        <v>36.200000000000003</v>
      </c>
      <c r="AP34" s="1">
        <v>1997</v>
      </c>
      <c r="AQ34" s="1">
        <v>29</v>
      </c>
    </row>
    <row r="35" spans="1:43" ht="14.45" customHeight="1" x14ac:dyDescent="0.25">
      <c r="A35" s="1">
        <v>15065501</v>
      </c>
      <c r="B35" s="1" t="s">
        <v>931</v>
      </c>
      <c r="C35" s="1">
        <v>11.13758333</v>
      </c>
      <c r="D35" s="1">
        <v>-72.615944440000007</v>
      </c>
      <c r="E35" s="1">
        <v>80</v>
      </c>
      <c r="F35" s="1" t="s">
        <v>250</v>
      </c>
      <c r="G35" s="1" t="s">
        <v>40</v>
      </c>
      <c r="H35" s="39">
        <v>38.200000000000003</v>
      </c>
      <c r="I35" s="1">
        <v>1998</v>
      </c>
      <c r="J35" s="1">
        <v>16</v>
      </c>
      <c r="K35" s="39">
        <v>39.6</v>
      </c>
      <c r="L35" s="1">
        <v>1998</v>
      </c>
      <c r="M35" s="1">
        <v>17</v>
      </c>
      <c r="N35" s="39">
        <v>40</v>
      </c>
      <c r="O35" s="1">
        <v>1993</v>
      </c>
      <c r="P35" s="1">
        <v>13</v>
      </c>
      <c r="Q35" s="39">
        <v>40.6</v>
      </c>
      <c r="R35" s="1">
        <v>2015</v>
      </c>
      <c r="S35" s="1">
        <v>28</v>
      </c>
      <c r="T35" s="39">
        <v>39</v>
      </c>
      <c r="U35" s="1">
        <v>2020</v>
      </c>
      <c r="V35" s="1">
        <v>9</v>
      </c>
      <c r="W35" s="39">
        <v>39.6</v>
      </c>
      <c r="X35" s="1">
        <v>2015</v>
      </c>
      <c r="Y35" s="1">
        <v>5</v>
      </c>
      <c r="Z35" s="39">
        <v>39.6</v>
      </c>
      <c r="AA35" s="1">
        <v>1997</v>
      </c>
      <c r="AB35" s="1">
        <v>20</v>
      </c>
      <c r="AC35" s="39">
        <v>40</v>
      </c>
      <c r="AD35" s="1">
        <v>1991</v>
      </c>
      <c r="AE35" s="1">
        <v>16</v>
      </c>
      <c r="AF35" s="39">
        <v>40.799999999999997</v>
      </c>
      <c r="AG35" s="1">
        <v>1991</v>
      </c>
      <c r="AH35" s="1">
        <v>12</v>
      </c>
      <c r="AI35" s="39">
        <v>38.700000000000003</v>
      </c>
      <c r="AJ35" s="1">
        <v>2009</v>
      </c>
      <c r="AK35" s="1">
        <v>1</v>
      </c>
      <c r="AL35" s="39">
        <v>37.200000000000003</v>
      </c>
      <c r="AM35" s="1">
        <v>2007</v>
      </c>
      <c r="AN35" s="1">
        <v>12</v>
      </c>
      <c r="AO35" s="39">
        <v>36.799999999999997</v>
      </c>
      <c r="AP35" s="1">
        <v>2015</v>
      </c>
      <c r="AQ35" s="1">
        <v>10</v>
      </c>
    </row>
    <row r="36" spans="1:43" ht="14.45" customHeight="1" x14ac:dyDescent="0.25">
      <c r="A36" s="1">
        <v>15075030</v>
      </c>
      <c r="B36" s="1" t="s">
        <v>932</v>
      </c>
      <c r="C36" s="1">
        <v>11.78105556</v>
      </c>
      <c r="D36" s="1">
        <v>-72.463499999999996</v>
      </c>
      <c r="E36" s="1">
        <v>1</v>
      </c>
      <c r="F36" s="1" t="s">
        <v>253</v>
      </c>
      <c r="G36" s="1" t="s">
        <v>40</v>
      </c>
      <c r="H36" s="39">
        <v>38</v>
      </c>
      <c r="I36" s="1">
        <v>2020</v>
      </c>
      <c r="J36" s="1">
        <v>3</v>
      </c>
      <c r="K36" s="39">
        <v>38.200000000000003</v>
      </c>
      <c r="L36" s="1">
        <v>2016</v>
      </c>
      <c r="M36" s="1">
        <v>11</v>
      </c>
      <c r="N36" s="39">
        <v>39.200000000000003</v>
      </c>
      <c r="O36" s="1">
        <v>2010</v>
      </c>
      <c r="P36" s="1">
        <v>21</v>
      </c>
      <c r="Q36" s="39">
        <v>41.4</v>
      </c>
      <c r="R36" s="1">
        <v>2015</v>
      </c>
      <c r="S36" s="1">
        <v>28</v>
      </c>
      <c r="T36" s="39">
        <v>40.6</v>
      </c>
      <c r="U36" s="1">
        <v>2023</v>
      </c>
      <c r="V36" s="1">
        <v>9</v>
      </c>
      <c r="W36" s="39">
        <v>41</v>
      </c>
      <c r="X36" s="1">
        <v>2020</v>
      </c>
      <c r="Y36" s="1">
        <v>20</v>
      </c>
      <c r="Z36" s="39">
        <v>41</v>
      </c>
      <c r="AA36" s="1">
        <v>2020</v>
      </c>
      <c r="AB36" s="1">
        <v>19</v>
      </c>
      <c r="AC36" s="39">
        <v>41.4</v>
      </c>
      <c r="AD36" s="1">
        <v>2023</v>
      </c>
      <c r="AE36" s="1">
        <v>31</v>
      </c>
      <c r="AF36" s="39">
        <v>40.4</v>
      </c>
      <c r="AG36" s="1">
        <v>2015</v>
      </c>
      <c r="AH36" s="1">
        <v>26</v>
      </c>
      <c r="AI36" s="39">
        <v>39.799999999999997</v>
      </c>
      <c r="AJ36" s="1">
        <v>2015</v>
      </c>
      <c r="AK36" s="1">
        <v>6</v>
      </c>
      <c r="AL36" s="39">
        <v>39.6</v>
      </c>
      <c r="AM36" s="1">
        <v>2019</v>
      </c>
      <c r="AN36" s="1">
        <v>9</v>
      </c>
      <c r="AO36" s="39">
        <v>39.200000000000003</v>
      </c>
      <c r="AP36" s="1">
        <v>2019</v>
      </c>
      <c r="AQ36" s="1">
        <v>2</v>
      </c>
    </row>
    <row r="37" spans="1:43" ht="14.45" customHeight="1" x14ac:dyDescent="0.25">
      <c r="A37" s="1">
        <v>15075501</v>
      </c>
      <c r="B37" s="1" t="s">
        <v>933</v>
      </c>
      <c r="C37" s="1">
        <v>12.224305559999999</v>
      </c>
      <c r="D37" s="1">
        <v>-71.982888889999998</v>
      </c>
      <c r="E37" s="1">
        <v>10</v>
      </c>
      <c r="F37" s="1" t="s">
        <v>245</v>
      </c>
      <c r="G37" s="1" t="s">
        <v>40</v>
      </c>
      <c r="H37" s="39">
        <v>37.200000000000003</v>
      </c>
      <c r="I37" s="1">
        <v>2021</v>
      </c>
      <c r="J37" s="1">
        <v>16</v>
      </c>
      <c r="K37" s="39">
        <v>38.4</v>
      </c>
      <c r="L37" s="1">
        <v>2013</v>
      </c>
      <c r="M37" s="1">
        <v>27</v>
      </c>
      <c r="N37" s="39">
        <v>38</v>
      </c>
      <c r="O37" s="1">
        <v>2013</v>
      </c>
      <c r="P37" s="1">
        <v>9</v>
      </c>
      <c r="Q37" s="39">
        <v>38.200000000000003</v>
      </c>
      <c r="R37" s="1">
        <v>2015</v>
      </c>
      <c r="S37" s="1">
        <v>29</v>
      </c>
      <c r="T37" s="39">
        <v>37.799999999999997</v>
      </c>
      <c r="U37" s="1">
        <v>2004</v>
      </c>
      <c r="V37" s="1">
        <v>10</v>
      </c>
      <c r="W37" s="39">
        <v>38</v>
      </c>
      <c r="X37" s="1">
        <v>2024</v>
      </c>
      <c r="Y37" s="1">
        <v>20</v>
      </c>
      <c r="Z37" s="39">
        <v>37.799999999999997</v>
      </c>
      <c r="AA37" s="1">
        <v>2004</v>
      </c>
      <c r="AB37" s="1">
        <v>16</v>
      </c>
      <c r="AC37" s="39">
        <v>39.4</v>
      </c>
      <c r="AD37" s="1">
        <v>2014</v>
      </c>
      <c r="AE37" s="1">
        <v>3</v>
      </c>
      <c r="AF37" s="39">
        <v>38.700000000000003</v>
      </c>
      <c r="AG37" s="1">
        <v>2009</v>
      </c>
      <c r="AH37" s="1">
        <v>18</v>
      </c>
      <c r="AI37" s="39">
        <v>38.200000000000003</v>
      </c>
      <c r="AJ37" s="1">
        <v>2018</v>
      </c>
      <c r="AK37" s="1">
        <v>25</v>
      </c>
      <c r="AL37" s="39">
        <v>38.200000000000003</v>
      </c>
      <c r="AM37" s="1">
        <v>2015</v>
      </c>
      <c r="AN37" s="1">
        <v>22</v>
      </c>
      <c r="AO37" s="39">
        <v>37</v>
      </c>
      <c r="AP37" s="1">
        <v>2014</v>
      </c>
      <c r="AQ37" s="1">
        <v>31</v>
      </c>
    </row>
    <row r="38" spans="1:43" ht="14.45" customHeight="1" x14ac:dyDescent="0.25">
      <c r="A38" s="1">
        <v>15085020</v>
      </c>
      <c r="B38" s="1" t="s">
        <v>934</v>
      </c>
      <c r="C38" s="1">
        <v>12.17888889</v>
      </c>
      <c r="D38" s="1">
        <v>-71.28388889</v>
      </c>
      <c r="E38" s="1">
        <v>85</v>
      </c>
      <c r="F38" s="1" t="s">
        <v>245</v>
      </c>
      <c r="G38" s="1" t="s">
        <v>40</v>
      </c>
      <c r="H38" s="39">
        <v>37</v>
      </c>
      <c r="I38" s="1">
        <v>2010</v>
      </c>
      <c r="J38" s="1">
        <v>9</v>
      </c>
      <c r="K38" s="39">
        <v>36.6</v>
      </c>
      <c r="L38" s="1">
        <v>1993</v>
      </c>
      <c r="M38" s="1">
        <v>28</v>
      </c>
      <c r="N38" s="39">
        <v>36.200000000000003</v>
      </c>
      <c r="O38" s="1">
        <v>2010</v>
      </c>
      <c r="P38" s="1">
        <v>7</v>
      </c>
      <c r="Q38" s="39">
        <v>36.6</v>
      </c>
      <c r="R38" s="1">
        <v>2001</v>
      </c>
      <c r="S38" s="1">
        <v>25</v>
      </c>
      <c r="T38" s="39">
        <v>37.799999999999997</v>
      </c>
      <c r="U38" s="1">
        <v>2010</v>
      </c>
      <c r="V38" s="1">
        <v>23</v>
      </c>
      <c r="W38" s="39">
        <v>37.799999999999997</v>
      </c>
      <c r="X38" s="1">
        <v>2010</v>
      </c>
      <c r="Y38" s="1">
        <v>27</v>
      </c>
      <c r="Z38" s="39">
        <v>37.6</v>
      </c>
      <c r="AA38" s="1">
        <v>2010</v>
      </c>
      <c r="AB38" s="1">
        <v>21</v>
      </c>
      <c r="AC38" s="39">
        <v>39.4</v>
      </c>
      <c r="AD38" s="1">
        <v>2010</v>
      </c>
      <c r="AE38" s="1">
        <v>12</v>
      </c>
      <c r="AF38" s="39">
        <v>39</v>
      </c>
      <c r="AG38" s="1">
        <v>2010</v>
      </c>
      <c r="AH38" s="1">
        <v>26</v>
      </c>
      <c r="AI38" s="39">
        <v>37.6</v>
      </c>
      <c r="AJ38" s="1">
        <v>2010</v>
      </c>
      <c r="AK38" s="1">
        <v>18</v>
      </c>
      <c r="AL38" s="39">
        <v>35.799999999999997</v>
      </c>
      <c r="AM38" s="1">
        <v>2009</v>
      </c>
      <c r="AN38" s="1">
        <v>17</v>
      </c>
      <c r="AO38" s="39">
        <v>37.6</v>
      </c>
      <c r="AP38" s="1">
        <v>2013</v>
      </c>
      <c r="AQ38" s="1">
        <v>22</v>
      </c>
    </row>
    <row r="39" spans="1:43" ht="14.45" customHeight="1" x14ac:dyDescent="0.25">
      <c r="A39" s="1">
        <v>15085030</v>
      </c>
      <c r="B39" s="1" t="s">
        <v>935</v>
      </c>
      <c r="C39" s="1">
        <v>11.216749999999999</v>
      </c>
      <c r="D39" s="1">
        <v>-72.359944440000007</v>
      </c>
      <c r="E39" s="1">
        <v>118</v>
      </c>
      <c r="F39" s="1" t="s">
        <v>248</v>
      </c>
      <c r="G39" s="1" t="s">
        <v>40</v>
      </c>
      <c r="H39" s="39">
        <v>36.6</v>
      </c>
      <c r="I39" s="1">
        <v>1991</v>
      </c>
      <c r="J39" s="1">
        <v>7</v>
      </c>
      <c r="K39" s="39">
        <v>36.6</v>
      </c>
      <c r="L39" s="1">
        <v>2025</v>
      </c>
      <c r="M39" s="1">
        <v>25</v>
      </c>
      <c r="N39" s="39">
        <v>39</v>
      </c>
      <c r="O39" s="1">
        <v>2024</v>
      </c>
      <c r="P39" s="1">
        <v>24</v>
      </c>
      <c r="Q39" s="39">
        <v>38.4</v>
      </c>
      <c r="R39" s="1">
        <v>2024</v>
      </c>
      <c r="S39" s="1">
        <v>7</v>
      </c>
      <c r="T39" s="39">
        <v>39.4</v>
      </c>
      <c r="U39" s="1">
        <v>2020</v>
      </c>
      <c r="V39" s="1">
        <v>24</v>
      </c>
      <c r="W39" s="39">
        <v>38.6</v>
      </c>
      <c r="X39" s="1">
        <v>2000</v>
      </c>
      <c r="Y39" s="1">
        <v>7</v>
      </c>
      <c r="Z39" s="39">
        <v>40</v>
      </c>
      <c r="AA39" s="1">
        <v>2024</v>
      </c>
      <c r="AB39" s="1">
        <v>31</v>
      </c>
      <c r="AC39" s="39">
        <v>40.799999999999997</v>
      </c>
      <c r="AD39" s="1">
        <v>2001</v>
      </c>
      <c r="AE39" s="1">
        <v>21</v>
      </c>
      <c r="AF39" s="39">
        <v>40</v>
      </c>
      <c r="AG39" s="1">
        <v>2015</v>
      </c>
      <c r="AH39" s="1">
        <v>13</v>
      </c>
      <c r="AI39" s="39">
        <v>38.799999999999997</v>
      </c>
      <c r="AJ39" s="1">
        <v>2016</v>
      </c>
      <c r="AK39" s="1">
        <v>4</v>
      </c>
      <c r="AL39" s="39">
        <v>38.4</v>
      </c>
      <c r="AM39" s="1">
        <v>1991</v>
      </c>
      <c r="AN39" s="1">
        <v>17</v>
      </c>
      <c r="AO39" s="39">
        <v>36.799999999999997</v>
      </c>
      <c r="AP39" s="1">
        <v>2004</v>
      </c>
      <c r="AQ39" s="1">
        <v>21</v>
      </c>
    </row>
    <row r="40" spans="1:43" ht="14.45" customHeight="1" x14ac:dyDescent="0.25">
      <c r="A40" s="1">
        <v>15085040</v>
      </c>
      <c r="B40" s="1" t="s">
        <v>936</v>
      </c>
      <c r="C40" s="1">
        <v>11.68605556</v>
      </c>
      <c r="D40" s="1">
        <v>-71.833055560000005</v>
      </c>
      <c r="E40" s="1">
        <v>50</v>
      </c>
      <c r="F40" s="1" t="s">
        <v>245</v>
      </c>
      <c r="G40" s="1" t="s">
        <v>40</v>
      </c>
      <c r="H40" s="39">
        <v>35.5</v>
      </c>
      <c r="I40" s="1">
        <v>1978</v>
      </c>
      <c r="J40" s="1">
        <v>3</v>
      </c>
      <c r="K40" s="39">
        <v>36.4</v>
      </c>
      <c r="L40" s="1">
        <v>1998</v>
      </c>
      <c r="M40" s="1">
        <v>7</v>
      </c>
      <c r="N40" s="39">
        <v>38.4</v>
      </c>
      <c r="O40" s="1">
        <v>2003</v>
      </c>
      <c r="P40" s="1">
        <v>16</v>
      </c>
      <c r="Q40" s="39">
        <v>37.6</v>
      </c>
      <c r="R40" s="1">
        <v>2015</v>
      </c>
      <c r="S40" s="1">
        <v>28</v>
      </c>
      <c r="T40" s="39">
        <v>37.200000000000003</v>
      </c>
      <c r="U40" s="1">
        <v>1990</v>
      </c>
      <c r="V40" s="1">
        <v>10</v>
      </c>
      <c r="W40" s="39">
        <v>38</v>
      </c>
      <c r="X40" s="1">
        <v>2023</v>
      </c>
      <c r="Y40" s="1">
        <v>24</v>
      </c>
      <c r="Z40" s="39">
        <v>37.6</v>
      </c>
      <c r="AA40" s="1">
        <v>2021</v>
      </c>
      <c r="AB40" s="1">
        <v>3</v>
      </c>
      <c r="AC40" s="39">
        <v>38.6</v>
      </c>
      <c r="AD40" s="1">
        <v>2024</v>
      </c>
      <c r="AE40" s="1">
        <v>24</v>
      </c>
      <c r="AF40" s="39">
        <v>37.6</v>
      </c>
      <c r="AG40" s="1">
        <v>2006</v>
      </c>
      <c r="AH40" s="1">
        <v>27</v>
      </c>
      <c r="AI40" s="39">
        <v>38.6</v>
      </c>
      <c r="AJ40" s="1">
        <v>1992</v>
      </c>
      <c r="AK40" s="1">
        <v>6</v>
      </c>
      <c r="AL40" s="39">
        <v>37.799999999999997</v>
      </c>
      <c r="AM40" s="1">
        <v>1999</v>
      </c>
      <c r="AN40" s="1">
        <v>17</v>
      </c>
      <c r="AO40" s="39">
        <v>35.200000000000003</v>
      </c>
      <c r="AP40" s="1">
        <v>1980</v>
      </c>
      <c r="AQ40" s="1">
        <v>22</v>
      </c>
    </row>
    <row r="41" spans="1:43" ht="14.45" customHeight="1" x14ac:dyDescent="0.25">
      <c r="A41" s="1">
        <v>16015010</v>
      </c>
      <c r="B41" s="1" t="s">
        <v>937</v>
      </c>
      <c r="C41" s="1">
        <v>7.9302777779999998</v>
      </c>
      <c r="D41" s="1">
        <v>-72.509166669999999</v>
      </c>
      <c r="E41" s="1">
        <v>250</v>
      </c>
      <c r="F41" s="1" t="s">
        <v>55</v>
      </c>
      <c r="G41" s="1" t="s">
        <v>371</v>
      </c>
      <c r="H41" s="39">
        <v>37.299999999999997</v>
      </c>
      <c r="I41" s="1">
        <v>2010</v>
      </c>
      <c r="J41" s="1">
        <v>22</v>
      </c>
      <c r="K41" s="39">
        <v>38</v>
      </c>
      <c r="L41" s="1">
        <v>1998</v>
      </c>
      <c r="M41" s="1">
        <v>3</v>
      </c>
      <c r="N41" s="39">
        <v>38</v>
      </c>
      <c r="O41" s="1">
        <v>2010</v>
      </c>
      <c r="P41" s="1">
        <v>22</v>
      </c>
      <c r="Q41" s="39">
        <v>38.200000000000003</v>
      </c>
      <c r="R41" s="1">
        <v>1992</v>
      </c>
      <c r="S41" s="1">
        <v>4</v>
      </c>
      <c r="T41" s="39">
        <v>38.799999999999997</v>
      </c>
      <c r="U41" s="1">
        <v>2010</v>
      </c>
      <c r="V41" s="1">
        <v>16</v>
      </c>
      <c r="W41" s="39">
        <v>37.200000000000003</v>
      </c>
      <c r="X41" s="1">
        <v>2015</v>
      </c>
      <c r="Y41" s="1">
        <v>6</v>
      </c>
      <c r="Z41" s="39">
        <v>37.5</v>
      </c>
      <c r="AA41" s="1">
        <v>1990</v>
      </c>
      <c r="AB41" s="1">
        <v>4</v>
      </c>
      <c r="AC41" s="39">
        <v>38.700000000000003</v>
      </c>
      <c r="AD41" s="1">
        <v>1997</v>
      </c>
      <c r="AE41" s="1">
        <v>30</v>
      </c>
      <c r="AF41" s="39">
        <v>38.4</v>
      </c>
      <c r="AG41" s="1">
        <v>1997</v>
      </c>
      <c r="AH41" s="1">
        <v>14</v>
      </c>
      <c r="AI41" s="39">
        <v>38.200000000000003</v>
      </c>
      <c r="AJ41" s="1">
        <v>1997</v>
      </c>
      <c r="AK41" s="1">
        <v>6</v>
      </c>
      <c r="AL41" s="39">
        <v>36.799999999999997</v>
      </c>
      <c r="AM41" s="1">
        <v>1997</v>
      </c>
      <c r="AN41" s="1">
        <v>3</v>
      </c>
      <c r="AO41" s="39">
        <v>37</v>
      </c>
      <c r="AP41" s="1">
        <v>1997</v>
      </c>
      <c r="AQ41" s="1">
        <v>8</v>
      </c>
    </row>
    <row r="42" spans="1:43" ht="14.45" customHeight="1" x14ac:dyDescent="0.25">
      <c r="A42" s="1">
        <v>16015020</v>
      </c>
      <c r="B42" s="1" t="s">
        <v>938</v>
      </c>
      <c r="C42" s="1">
        <v>7.3731111110000001</v>
      </c>
      <c r="D42" s="1">
        <v>-72.644999999999996</v>
      </c>
      <c r="E42" s="1">
        <v>2340</v>
      </c>
      <c r="F42" s="1" t="s">
        <v>399</v>
      </c>
      <c r="G42" s="1" t="s">
        <v>371</v>
      </c>
      <c r="H42" s="39">
        <v>24</v>
      </c>
      <c r="I42" s="1">
        <v>1995</v>
      </c>
      <c r="J42" s="1">
        <v>24</v>
      </c>
      <c r="K42" s="39">
        <v>25</v>
      </c>
      <c r="L42" s="1">
        <v>2024</v>
      </c>
      <c r="M42" s="1">
        <v>19</v>
      </c>
      <c r="N42" s="39">
        <v>24.4</v>
      </c>
      <c r="O42" s="1">
        <v>1992</v>
      </c>
      <c r="P42" s="1">
        <v>24</v>
      </c>
      <c r="Q42" s="39">
        <v>25</v>
      </c>
      <c r="R42" s="1">
        <v>1992</v>
      </c>
      <c r="S42" s="1">
        <v>4</v>
      </c>
      <c r="T42" s="39">
        <v>24</v>
      </c>
      <c r="U42" s="1">
        <v>1983</v>
      </c>
      <c r="V42" s="1">
        <v>14</v>
      </c>
      <c r="W42" s="39">
        <v>24.2</v>
      </c>
      <c r="X42" s="1">
        <v>2024</v>
      </c>
      <c r="Y42" s="1">
        <v>2</v>
      </c>
      <c r="Z42" s="39">
        <v>23</v>
      </c>
      <c r="AA42" s="1">
        <v>2004</v>
      </c>
      <c r="AB42" s="1">
        <v>23</v>
      </c>
      <c r="AC42" s="39">
        <v>23.4</v>
      </c>
      <c r="AD42" s="1">
        <v>2014</v>
      </c>
      <c r="AE42" s="1">
        <v>22</v>
      </c>
      <c r="AF42" s="39">
        <v>24.2</v>
      </c>
      <c r="AG42" s="1">
        <v>2023</v>
      </c>
      <c r="AH42" s="1">
        <v>30</v>
      </c>
      <c r="AI42" s="39">
        <v>24.8</v>
      </c>
      <c r="AJ42" s="1">
        <v>2023</v>
      </c>
      <c r="AK42" s="1">
        <v>1</v>
      </c>
      <c r="AL42" s="39">
        <v>23</v>
      </c>
      <c r="AM42" s="1">
        <v>1998</v>
      </c>
      <c r="AN42" s="1">
        <v>17</v>
      </c>
      <c r="AO42" s="39">
        <v>22.5</v>
      </c>
      <c r="AP42" s="1">
        <v>2003</v>
      </c>
      <c r="AQ42" s="1">
        <v>10</v>
      </c>
    </row>
    <row r="43" spans="1:43" ht="14.45" customHeight="1" x14ac:dyDescent="0.25">
      <c r="A43" s="1">
        <v>16015030</v>
      </c>
      <c r="B43" s="1" t="s">
        <v>939</v>
      </c>
      <c r="C43" s="1">
        <v>7.5697222220000002</v>
      </c>
      <c r="D43" s="1">
        <v>-72.53388889</v>
      </c>
      <c r="E43" s="1">
        <v>1760</v>
      </c>
      <c r="F43" s="1" t="s">
        <v>407</v>
      </c>
      <c r="G43" s="1" t="s">
        <v>371</v>
      </c>
      <c r="H43" s="39">
        <v>26.6</v>
      </c>
      <c r="I43" s="1">
        <v>1998</v>
      </c>
      <c r="J43" s="1">
        <v>31</v>
      </c>
      <c r="K43" s="39">
        <v>28</v>
      </c>
      <c r="L43" s="1">
        <v>2002</v>
      </c>
      <c r="M43" s="1">
        <v>9</v>
      </c>
      <c r="N43" s="39">
        <v>28</v>
      </c>
      <c r="O43" s="1">
        <v>2002</v>
      </c>
      <c r="P43" s="1">
        <v>26</v>
      </c>
      <c r="Q43" s="39">
        <v>26.6</v>
      </c>
      <c r="R43" s="1">
        <v>1992</v>
      </c>
      <c r="S43" s="1">
        <v>4</v>
      </c>
      <c r="T43" s="39">
        <v>28</v>
      </c>
      <c r="U43" s="1">
        <v>2020</v>
      </c>
      <c r="V43" s="1">
        <v>11</v>
      </c>
      <c r="W43" s="39">
        <v>27.4</v>
      </c>
      <c r="X43" s="1">
        <v>2001</v>
      </c>
      <c r="Y43" s="1">
        <v>16</v>
      </c>
      <c r="Z43" s="39">
        <v>27.4</v>
      </c>
      <c r="AA43" s="1">
        <v>2020</v>
      </c>
      <c r="AB43" s="1">
        <v>30</v>
      </c>
      <c r="AC43" s="39">
        <v>27.2</v>
      </c>
      <c r="AD43" s="1">
        <v>2000</v>
      </c>
      <c r="AE43" s="1">
        <v>18</v>
      </c>
      <c r="AF43" s="39">
        <v>29</v>
      </c>
      <c r="AG43" s="1">
        <v>2001</v>
      </c>
      <c r="AH43" s="1">
        <v>23</v>
      </c>
      <c r="AI43" s="39">
        <v>27.4</v>
      </c>
      <c r="AJ43" s="1">
        <v>2001</v>
      </c>
      <c r="AK43" s="1">
        <v>13</v>
      </c>
      <c r="AL43" s="39">
        <v>26</v>
      </c>
      <c r="AM43" s="1">
        <v>1983</v>
      </c>
      <c r="AN43" s="1">
        <v>5</v>
      </c>
      <c r="AO43" s="39">
        <v>26.4</v>
      </c>
      <c r="AP43" s="1">
        <v>2001</v>
      </c>
      <c r="AQ43" s="1">
        <v>11</v>
      </c>
    </row>
    <row r="44" spans="1:43" ht="14.45" customHeight="1" x14ac:dyDescent="0.25">
      <c r="A44" s="1">
        <v>16015100</v>
      </c>
      <c r="B44" s="1" t="s">
        <v>940</v>
      </c>
      <c r="C44" s="1">
        <v>7.5766666669999996</v>
      </c>
      <c r="D44" s="1">
        <v>-72.483888890000003</v>
      </c>
      <c r="E44" s="1">
        <v>1550</v>
      </c>
      <c r="F44" s="1" t="s">
        <v>407</v>
      </c>
      <c r="G44" s="1" t="s">
        <v>371</v>
      </c>
      <c r="H44" s="39">
        <v>29.6</v>
      </c>
      <c r="I44" s="1">
        <v>2003</v>
      </c>
      <c r="J44" s="1">
        <v>10</v>
      </c>
      <c r="K44" s="39">
        <v>28.4</v>
      </c>
      <c r="L44" s="1">
        <v>2020</v>
      </c>
      <c r="M44" s="1">
        <v>17</v>
      </c>
      <c r="N44" s="39">
        <v>27.8</v>
      </c>
      <c r="O44" s="1">
        <v>2013</v>
      </c>
      <c r="P44" s="1">
        <v>27</v>
      </c>
      <c r="Q44" s="39">
        <v>28.4</v>
      </c>
      <c r="R44" s="1">
        <v>2024</v>
      </c>
      <c r="S44" s="1">
        <v>6</v>
      </c>
      <c r="T44" s="39">
        <v>29.8</v>
      </c>
      <c r="U44" s="1">
        <v>2020</v>
      </c>
      <c r="V44" s="1">
        <v>10</v>
      </c>
      <c r="W44" s="39">
        <v>27.6</v>
      </c>
      <c r="X44" s="1">
        <v>2002</v>
      </c>
      <c r="Y44" s="1">
        <v>4</v>
      </c>
      <c r="Z44" s="39">
        <v>27</v>
      </c>
      <c r="AA44" s="1">
        <v>2002</v>
      </c>
      <c r="AB44" s="1">
        <v>28</v>
      </c>
      <c r="AC44" s="39">
        <v>28.2</v>
      </c>
      <c r="AD44" s="1">
        <v>2002</v>
      </c>
      <c r="AE44" s="1">
        <v>17</v>
      </c>
      <c r="AF44" s="39">
        <v>29.3</v>
      </c>
      <c r="AG44" s="1">
        <v>2002</v>
      </c>
      <c r="AH44" s="1">
        <v>21</v>
      </c>
      <c r="AI44" s="39">
        <v>29</v>
      </c>
      <c r="AJ44" s="1">
        <v>2015</v>
      </c>
      <c r="AK44" s="1">
        <v>20</v>
      </c>
      <c r="AL44" s="39">
        <v>27.2</v>
      </c>
      <c r="AM44" s="1">
        <v>2002</v>
      </c>
      <c r="AN44" s="1">
        <v>28</v>
      </c>
      <c r="AO44" s="39">
        <v>29.4</v>
      </c>
      <c r="AP44" s="1">
        <v>2022</v>
      </c>
      <c r="AQ44" s="1">
        <v>2</v>
      </c>
    </row>
    <row r="45" spans="1:43" ht="14.45" customHeight="1" x14ac:dyDescent="0.25">
      <c r="A45" s="1">
        <v>16015140</v>
      </c>
      <c r="B45" s="1" t="s">
        <v>941</v>
      </c>
      <c r="C45" s="1">
        <v>7.5173611109999996</v>
      </c>
      <c r="D45" s="1">
        <v>-72.644083330000001</v>
      </c>
      <c r="E45" s="1">
        <v>1107</v>
      </c>
      <c r="F45" s="1" t="s">
        <v>942</v>
      </c>
      <c r="G45" s="1" t="s">
        <v>371</v>
      </c>
      <c r="H45" s="39">
        <v>30.8</v>
      </c>
      <c r="I45" s="1">
        <v>2016</v>
      </c>
      <c r="J45" s="1">
        <v>8</v>
      </c>
      <c r="K45" s="39">
        <v>33</v>
      </c>
      <c r="L45" s="1">
        <v>2016</v>
      </c>
      <c r="M45" s="1">
        <v>16</v>
      </c>
      <c r="N45" s="39">
        <v>31</v>
      </c>
      <c r="O45" s="1">
        <v>2016</v>
      </c>
      <c r="P45" s="1">
        <v>20</v>
      </c>
      <c r="Q45" s="39">
        <v>31.4</v>
      </c>
      <c r="R45" s="1">
        <v>2020</v>
      </c>
      <c r="S45" s="1">
        <v>9</v>
      </c>
      <c r="T45" s="39">
        <v>33.6</v>
      </c>
      <c r="U45" s="1">
        <v>2020</v>
      </c>
      <c r="V45" s="1">
        <v>10</v>
      </c>
      <c r="W45" s="39">
        <v>32</v>
      </c>
      <c r="X45" s="1">
        <v>2016</v>
      </c>
      <c r="Y45" s="1">
        <v>5</v>
      </c>
      <c r="Z45" s="39">
        <v>32.4</v>
      </c>
      <c r="AA45" s="1">
        <v>2016</v>
      </c>
      <c r="AB45" s="1">
        <v>9</v>
      </c>
      <c r="AC45" s="39">
        <v>32.799999999999997</v>
      </c>
      <c r="AD45" s="1">
        <v>2016</v>
      </c>
      <c r="AE45" s="1">
        <v>8</v>
      </c>
      <c r="AF45" s="39">
        <v>32.6</v>
      </c>
      <c r="AG45" s="1">
        <v>2019</v>
      </c>
      <c r="AH45" s="1">
        <v>4</v>
      </c>
      <c r="AI45" s="39">
        <v>32</v>
      </c>
      <c r="AJ45" s="1">
        <v>2020</v>
      </c>
      <c r="AK45" s="1">
        <v>18</v>
      </c>
      <c r="AL45" s="39">
        <v>30</v>
      </c>
      <c r="AM45" s="1">
        <v>2021</v>
      </c>
      <c r="AN45" s="1">
        <v>6</v>
      </c>
      <c r="AO45" s="39">
        <v>31</v>
      </c>
      <c r="AP45" s="1">
        <v>2015</v>
      </c>
      <c r="AQ45" s="1">
        <v>24</v>
      </c>
    </row>
    <row r="46" spans="1:43" ht="14.45" customHeight="1" x14ac:dyDescent="0.25">
      <c r="A46" s="1">
        <v>16025010</v>
      </c>
      <c r="B46" s="1" t="s">
        <v>943</v>
      </c>
      <c r="C46" s="1">
        <v>7.8488888890000004</v>
      </c>
      <c r="D46" s="1">
        <v>-72.566111109999994</v>
      </c>
      <c r="E46" s="1">
        <v>285</v>
      </c>
      <c r="F46" s="1" t="s">
        <v>55</v>
      </c>
      <c r="G46" s="1" t="s">
        <v>371</v>
      </c>
      <c r="H46" s="39">
        <v>38</v>
      </c>
      <c r="I46" s="1">
        <v>2010</v>
      </c>
      <c r="J46" s="1">
        <v>19</v>
      </c>
      <c r="K46" s="39">
        <v>38.799999999999997</v>
      </c>
      <c r="L46" s="1">
        <v>2016</v>
      </c>
      <c r="M46" s="1">
        <v>10</v>
      </c>
      <c r="N46" s="39">
        <v>38.799999999999997</v>
      </c>
      <c r="O46" s="1">
        <v>2024</v>
      </c>
      <c r="P46" s="1">
        <v>20</v>
      </c>
      <c r="Q46" s="39">
        <v>38.6</v>
      </c>
      <c r="R46" s="1">
        <v>1992</v>
      </c>
      <c r="S46" s="1">
        <v>4</v>
      </c>
      <c r="T46" s="39">
        <v>39.4</v>
      </c>
      <c r="U46" s="1">
        <v>2020</v>
      </c>
      <c r="V46" s="1">
        <v>21</v>
      </c>
      <c r="W46" s="39">
        <v>38</v>
      </c>
      <c r="X46" s="1">
        <v>1997</v>
      </c>
      <c r="Y46" s="1">
        <v>6</v>
      </c>
      <c r="Z46" s="39">
        <v>39</v>
      </c>
      <c r="AA46" s="1">
        <v>1992</v>
      </c>
      <c r="AB46" s="1">
        <v>19</v>
      </c>
      <c r="AC46" s="39">
        <v>39.6</v>
      </c>
      <c r="AD46" s="1">
        <v>2024</v>
      </c>
      <c r="AE46" s="1">
        <v>8</v>
      </c>
      <c r="AF46" s="39">
        <v>40</v>
      </c>
      <c r="AG46" s="1">
        <v>2024</v>
      </c>
      <c r="AH46" s="1">
        <v>11</v>
      </c>
      <c r="AI46" s="39">
        <v>39</v>
      </c>
      <c r="AJ46" s="1">
        <v>2023</v>
      </c>
      <c r="AK46" s="1">
        <v>17</v>
      </c>
      <c r="AL46" s="39">
        <v>38</v>
      </c>
      <c r="AM46" s="1">
        <v>2025</v>
      </c>
      <c r="AN46" s="1">
        <v>3</v>
      </c>
      <c r="AO46" s="39">
        <v>36.200000000000003</v>
      </c>
      <c r="AP46" s="1">
        <v>1997</v>
      </c>
      <c r="AQ46" s="1">
        <v>25</v>
      </c>
    </row>
    <row r="47" spans="1:43" ht="14.45" customHeight="1" x14ac:dyDescent="0.25">
      <c r="A47" s="1">
        <v>16025030</v>
      </c>
      <c r="B47" s="1" t="s">
        <v>944</v>
      </c>
      <c r="C47" s="1">
        <v>7.7745833329999998</v>
      </c>
      <c r="D47" s="1">
        <v>-72.830555559999993</v>
      </c>
      <c r="E47" s="1">
        <v>860</v>
      </c>
      <c r="F47" s="1" t="s">
        <v>408</v>
      </c>
      <c r="G47" s="1" t="s">
        <v>371</v>
      </c>
      <c r="H47" s="39">
        <v>32.799999999999997</v>
      </c>
      <c r="I47" s="1">
        <v>1998</v>
      </c>
      <c r="J47" s="1">
        <v>27</v>
      </c>
      <c r="K47" s="39">
        <v>34.799999999999997</v>
      </c>
      <c r="L47" s="1">
        <v>2016</v>
      </c>
      <c r="M47" s="1">
        <v>10</v>
      </c>
      <c r="N47" s="39">
        <v>33.6</v>
      </c>
      <c r="O47" s="1">
        <v>1999</v>
      </c>
      <c r="P47" s="1">
        <v>14</v>
      </c>
      <c r="Q47" s="39">
        <v>35.6</v>
      </c>
      <c r="R47" s="1">
        <v>1999</v>
      </c>
      <c r="S47" s="1">
        <v>22</v>
      </c>
      <c r="T47" s="39">
        <v>37</v>
      </c>
      <c r="U47" s="1">
        <v>1999</v>
      </c>
      <c r="V47" s="1">
        <v>24</v>
      </c>
      <c r="W47" s="39">
        <v>32.4</v>
      </c>
      <c r="X47" s="1">
        <v>2020</v>
      </c>
      <c r="Y47" s="1">
        <v>12</v>
      </c>
      <c r="Z47" s="39">
        <v>32.6</v>
      </c>
      <c r="AA47" s="1">
        <v>2013</v>
      </c>
      <c r="AB47" s="1">
        <v>13</v>
      </c>
      <c r="AC47" s="39">
        <v>33.4</v>
      </c>
      <c r="AD47" s="1">
        <v>2016</v>
      </c>
      <c r="AE47" s="1">
        <v>30</v>
      </c>
      <c r="AF47" s="39">
        <v>34.799999999999997</v>
      </c>
      <c r="AG47" s="1">
        <v>2015</v>
      </c>
      <c r="AH47" s="1">
        <v>27</v>
      </c>
      <c r="AI47" s="39">
        <v>33</v>
      </c>
      <c r="AJ47" s="1">
        <v>1989</v>
      </c>
      <c r="AK47" s="1">
        <v>26</v>
      </c>
      <c r="AL47" s="39">
        <v>31.2</v>
      </c>
      <c r="AM47" s="1">
        <v>2024</v>
      </c>
      <c r="AN47" s="1">
        <v>30</v>
      </c>
      <c r="AO47" s="39">
        <v>31.2</v>
      </c>
      <c r="AP47" s="1">
        <v>1997</v>
      </c>
      <c r="AQ47" s="1">
        <v>24</v>
      </c>
    </row>
    <row r="48" spans="1:43" ht="14.45" customHeight="1" x14ac:dyDescent="0.25">
      <c r="A48" s="1">
        <v>16025040</v>
      </c>
      <c r="B48" s="1" t="s">
        <v>945</v>
      </c>
      <c r="C48" s="1">
        <v>8.1672799999999999</v>
      </c>
      <c r="D48" s="1">
        <v>-72.47878</v>
      </c>
      <c r="E48" s="1">
        <v>96</v>
      </c>
      <c r="F48" s="1" t="s">
        <v>55</v>
      </c>
      <c r="G48" s="1" t="s">
        <v>371</v>
      </c>
      <c r="H48" s="39">
        <v>38</v>
      </c>
      <c r="I48" s="1">
        <v>2019</v>
      </c>
      <c r="J48" s="1">
        <v>6</v>
      </c>
      <c r="K48" s="39">
        <v>38.200000000000003</v>
      </c>
      <c r="L48" s="1">
        <v>1984</v>
      </c>
      <c r="M48" s="1">
        <v>13</v>
      </c>
      <c r="N48" s="39">
        <v>38.4</v>
      </c>
      <c r="O48" s="1">
        <v>2024</v>
      </c>
      <c r="P48" s="1">
        <v>23</v>
      </c>
      <c r="Q48" s="39">
        <v>37.6</v>
      </c>
      <c r="R48" s="1">
        <v>2020</v>
      </c>
      <c r="S48" s="1">
        <v>16</v>
      </c>
      <c r="T48" s="39">
        <v>37.4</v>
      </c>
      <c r="U48" s="1">
        <v>2020</v>
      </c>
      <c r="V48" s="1">
        <v>24</v>
      </c>
      <c r="W48" s="39">
        <v>38.200000000000003</v>
      </c>
      <c r="X48" s="1">
        <v>2023</v>
      </c>
      <c r="Y48" s="1">
        <v>30</v>
      </c>
      <c r="Z48" s="39">
        <v>38.6</v>
      </c>
      <c r="AA48" s="1">
        <v>2014</v>
      </c>
      <c r="AB48" s="1">
        <v>30</v>
      </c>
      <c r="AC48" s="39">
        <v>39.4</v>
      </c>
      <c r="AD48" s="1">
        <v>1997</v>
      </c>
      <c r="AE48" s="1">
        <v>27</v>
      </c>
      <c r="AF48" s="39">
        <v>39.6</v>
      </c>
      <c r="AG48" s="1">
        <v>1991</v>
      </c>
      <c r="AH48" s="1">
        <v>6</v>
      </c>
      <c r="AI48" s="39">
        <v>38.799999999999997</v>
      </c>
      <c r="AJ48" s="1">
        <v>1999</v>
      </c>
      <c r="AK48" s="1">
        <v>15</v>
      </c>
      <c r="AL48" s="39">
        <v>36.6</v>
      </c>
      <c r="AM48" s="1">
        <v>1990</v>
      </c>
      <c r="AN48" s="1">
        <v>4</v>
      </c>
      <c r="AO48" s="39">
        <v>35</v>
      </c>
      <c r="AP48" s="1">
        <v>1997</v>
      </c>
      <c r="AQ48" s="1">
        <v>8</v>
      </c>
    </row>
    <row r="49" spans="1:43" ht="14.45" customHeight="1" x14ac:dyDescent="0.25">
      <c r="A49" s="1">
        <v>16055010</v>
      </c>
      <c r="B49" s="1" t="s">
        <v>946</v>
      </c>
      <c r="C49" s="1">
        <v>8.3152777780000005</v>
      </c>
      <c r="D49" s="1">
        <v>-73.357500000000002</v>
      </c>
      <c r="E49" s="1">
        <v>1435</v>
      </c>
      <c r="F49" s="1" t="s">
        <v>374</v>
      </c>
      <c r="G49" s="1" t="s">
        <v>371</v>
      </c>
      <c r="H49" s="39">
        <v>31.2</v>
      </c>
      <c r="I49" s="1">
        <v>1998</v>
      </c>
      <c r="J49" s="1">
        <v>26</v>
      </c>
      <c r="K49" s="39">
        <v>31.8</v>
      </c>
      <c r="L49" s="1">
        <v>1992</v>
      </c>
      <c r="M49" s="1">
        <v>26</v>
      </c>
      <c r="N49" s="39">
        <v>31.5</v>
      </c>
      <c r="O49" s="1">
        <v>1998</v>
      </c>
      <c r="P49" s="1">
        <v>4</v>
      </c>
      <c r="Q49" s="39">
        <v>31</v>
      </c>
      <c r="R49" s="1">
        <v>1998</v>
      </c>
      <c r="S49" s="1">
        <v>5</v>
      </c>
      <c r="T49" s="39">
        <v>32.5</v>
      </c>
      <c r="U49" s="1">
        <v>2002</v>
      </c>
      <c r="V49" s="1">
        <v>17</v>
      </c>
      <c r="W49" s="39">
        <v>34</v>
      </c>
      <c r="X49" s="1">
        <v>2016</v>
      </c>
      <c r="Y49" s="1">
        <v>5</v>
      </c>
      <c r="Z49" s="39">
        <v>32.200000000000003</v>
      </c>
      <c r="AA49" s="1">
        <v>2014</v>
      </c>
      <c r="AB49" s="1">
        <v>20</v>
      </c>
      <c r="AC49" s="39">
        <v>32</v>
      </c>
      <c r="AD49" s="1">
        <v>2002</v>
      </c>
      <c r="AE49" s="1">
        <v>1</v>
      </c>
      <c r="AF49" s="39">
        <v>30.6</v>
      </c>
      <c r="AG49" s="1">
        <v>2009</v>
      </c>
      <c r="AH49" s="1">
        <v>6</v>
      </c>
      <c r="AI49" s="39">
        <v>30</v>
      </c>
      <c r="AJ49" s="1">
        <v>1997</v>
      </c>
      <c r="AK49" s="1">
        <v>26</v>
      </c>
      <c r="AL49" s="39">
        <v>30</v>
      </c>
      <c r="AM49" s="1">
        <v>1997</v>
      </c>
      <c r="AN49" s="1">
        <v>1</v>
      </c>
      <c r="AO49" s="39">
        <v>30</v>
      </c>
      <c r="AP49" s="1">
        <v>1997</v>
      </c>
      <c r="AQ49" s="1">
        <v>5</v>
      </c>
    </row>
    <row r="50" spans="1:43" ht="14.45" customHeight="1" x14ac:dyDescent="0.25">
      <c r="A50" s="1">
        <v>16055020</v>
      </c>
      <c r="B50" s="1" t="s">
        <v>947</v>
      </c>
      <c r="C50" s="1">
        <v>8.4422222219999998</v>
      </c>
      <c r="D50" s="1">
        <v>-73.285277780000001</v>
      </c>
      <c r="E50" s="1">
        <v>1160</v>
      </c>
      <c r="F50" s="1" t="s">
        <v>802</v>
      </c>
      <c r="G50" s="1" t="s">
        <v>371</v>
      </c>
      <c r="H50" s="39">
        <v>31</v>
      </c>
      <c r="I50" s="1">
        <v>1998</v>
      </c>
      <c r="J50" s="1">
        <v>30</v>
      </c>
      <c r="K50" s="39">
        <v>31</v>
      </c>
      <c r="L50" s="1">
        <v>1983</v>
      </c>
      <c r="M50" s="1">
        <v>26</v>
      </c>
      <c r="N50" s="39">
        <v>32.200000000000003</v>
      </c>
      <c r="O50" s="1">
        <v>2018</v>
      </c>
      <c r="P50" s="1">
        <v>18</v>
      </c>
      <c r="Q50" s="39">
        <v>30.9</v>
      </c>
      <c r="R50" s="1">
        <v>1987</v>
      </c>
      <c r="S50" s="1">
        <v>22</v>
      </c>
      <c r="T50" s="39">
        <v>31</v>
      </c>
      <c r="U50" s="1">
        <v>2020</v>
      </c>
      <c r="V50" s="1">
        <v>11</v>
      </c>
      <c r="W50" s="39">
        <v>32.200000000000003</v>
      </c>
      <c r="X50" s="1">
        <v>2002</v>
      </c>
      <c r="Y50" s="1">
        <v>2</v>
      </c>
      <c r="Z50" s="39">
        <v>30.4</v>
      </c>
      <c r="AA50" s="1">
        <v>2019</v>
      </c>
      <c r="AB50" s="1">
        <v>20</v>
      </c>
      <c r="AC50" s="39">
        <v>32.200000000000003</v>
      </c>
      <c r="AD50" s="1">
        <v>2016</v>
      </c>
      <c r="AE50" s="1">
        <v>8</v>
      </c>
      <c r="AF50" s="39">
        <v>31.2</v>
      </c>
      <c r="AG50" s="1">
        <v>2016</v>
      </c>
      <c r="AH50" s="1">
        <v>18</v>
      </c>
      <c r="AI50" s="39">
        <v>37.4</v>
      </c>
      <c r="AJ50" s="1">
        <v>2024</v>
      </c>
      <c r="AK50" s="1">
        <v>3</v>
      </c>
      <c r="AL50" s="39">
        <v>30</v>
      </c>
      <c r="AM50" s="1">
        <v>2023</v>
      </c>
      <c r="AN50" s="1">
        <v>18</v>
      </c>
      <c r="AO50" s="39">
        <v>31</v>
      </c>
      <c r="AP50" s="1">
        <v>2016</v>
      </c>
      <c r="AQ50" s="1">
        <v>27</v>
      </c>
    </row>
    <row r="51" spans="1:43" ht="14.45" customHeight="1" x14ac:dyDescent="0.25">
      <c r="A51" s="1">
        <v>16055040</v>
      </c>
      <c r="B51" s="1" t="s">
        <v>948</v>
      </c>
      <c r="C51" s="1">
        <v>8.0872222219999994</v>
      </c>
      <c r="D51" s="1">
        <v>-73.223055560000006</v>
      </c>
      <c r="E51" s="1">
        <v>1430</v>
      </c>
      <c r="F51" s="1" t="s">
        <v>372</v>
      </c>
      <c r="G51" s="1" t="s">
        <v>371</v>
      </c>
      <c r="H51" s="39">
        <v>32.4</v>
      </c>
      <c r="I51" s="1">
        <v>2010</v>
      </c>
      <c r="J51" s="1">
        <v>19</v>
      </c>
      <c r="K51" s="39">
        <v>33</v>
      </c>
      <c r="L51" s="1">
        <v>2016</v>
      </c>
      <c r="M51" s="1">
        <v>16</v>
      </c>
      <c r="N51" s="39">
        <v>33.4</v>
      </c>
      <c r="O51" s="1">
        <v>2016</v>
      </c>
      <c r="P51" s="1">
        <v>21</v>
      </c>
      <c r="Q51" s="39">
        <v>32.4</v>
      </c>
      <c r="R51" s="1">
        <v>2004</v>
      </c>
      <c r="S51" s="1">
        <v>8</v>
      </c>
      <c r="T51" s="39">
        <v>33.200000000000003</v>
      </c>
      <c r="U51" s="1">
        <v>2016</v>
      </c>
      <c r="V51" s="1">
        <v>17</v>
      </c>
      <c r="W51" s="39">
        <v>32.200000000000003</v>
      </c>
      <c r="X51" s="1">
        <v>2007</v>
      </c>
      <c r="Y51" s="1">
        <v>21</v>
      </c>
      <c r="Z51" s="39">
        <v>32.6</v>
      </c>
      <c r="AA51" s="1">
        <v>1997</v>
      </c>
      <c r="AB51" s="1">
        <v>26</v>
      </c>
      <c r="AC51" s="39">
        <v>32.799999999999997</v>
      </c>
      <c r="AD51" s="1">
        <v>2016</v>
      </c>
      <c r="AE51" s="1">
        <v>1</v>
      </c>
      <c r="AF51" s="39">
        <v>32</v>
      </c>
      <c r="AG51" s="1">
        <v>2015</v>
      </c>
      <c r="AH51" s="1">
        <v>9</v>
      </c>
      <c r="AI51" s="39">
        <v>32.799999999999997</v>
      </c>
      <c r="AJ51" s="1">
        <v>2015</v>
      </c>
      <c r="AK51" s="1">
        <v>7</v>
      </c>
      <c r="AL51" s="39">
        <v>30.4</v>
      </c>
      <c r="AM51" s="1">
        <v>2019</v>
      </c>
      <c r="AN51" s="1">
        <v>27</v>
      </c>
      <c r="AO51" s="39">
        <v>32</v>
      </c>
      <c r="AP51" s="1">
        <v>2023</v>
      </c>
      <c r="AQ51" s="1">
        <v>9</v>
      </c>
    </row>
    <row r="52" spans="1:43" ht="14.45" customHeight="1" x14ac:dyDescent="0.25">
      <c r="A52" s="1">
        <v>16055060</v>
      </c>
      <c r="B52" s="1" t="s">
        <v>949</v>
      </c>
      <c r="C52" s="1">
        <v>8.2174999999999994</v>
      </c>
      <c r="D52" s="1">
        <v>-73.234999999999999</v>
      </c>
      <c r="E52" s="1">
        <v>1500</v>
      </c>
      <c r="F52" s="1" t="s">
        <v>404</v>
      </c>
      <c r="G52" s="1" t="s">
        <v>371</v>
      </c>
      <c r="H52" s="39">
        <v>31.4</v>
      </c>
      <c r="I52" s="1">
        <v>1998</v>
      </c>
      <c r="J52" s="1">
        <v>27</v>
      </c>
      <c r="K52" s="39">
        <v>31.4</v>
      </c>
      <c r="L52" s="1">
        <v>2016</v>
      </c>
      <c r="M52" s="1">
        <v>16</v>
      </c>
      <c r="N52" s="39">
        <v>32.200000000000003</v>
      </c>
      <c r="O52" s="1">
        <v>1993</v>
      </c>
      <c r="P52" s="1">
        <v>13</v>
      </c>
      <c r="Q52" s="39">
        <v>31.4</v>
      </c>
      <c r="R52" s="1">
        <v>1994</v>
      </c>
      <c r="S52" s="1">
        <v>23</v>
      </c>
      <c r="T52" s="39">
        <v>32.200000000000003</v>
      </c>
      <c r="U52" s="1">
        <v>2020</v>
      </c>
      <c r="V52" s="1">
        <v>21</v>
      </c>
      <c r="W52" s="39">
        <v>31.4</v>
      </c>
      <c r="X52" s="1">
        <v>2015</v>
      </c>
      <c r="Y52" s="1">
        <v>24</v>
      </c>
      <c r="Z52" s="39">
        <v>31.6</v>
      </c>
      <c r="AA52" s="1">
        <v>1997</v>
      </c>
      <c r="AB52" s="1">
        <v>14</v>
      </c>
      <c r="AC52" s="39">
        <v>32.4</v>
      </c>
      <c r="AD52" s="1">
        <v>1997</v>
      </c>
      <c r="AE52" s="1">
        <v>25</v>
      </c>
      <c r="AF52" s="39">
        <v>31.4</v>
      </c>
      <c r="AG52" s="1">
        <v>2015</v>
      </c>
      <c r="AH52" s="1">
        <v>29</v>
      </c>
      <c r="AI52" s="39">
        <v>30.2</v>
      </c>
      <c r="AJ52" s="1">
        <v>2015</v>
      </c>
      <c r="AK52" s="1">
        <v>8</v>
      </c>
      <c r="AL52" s="39">
        <v>29</v>
      </c>
      <c r="AM52" s="1">
        <v>1997</v>
      </c>
      <c r="AN52" s="1">
        <v>2</v>
      </c>
      <c r="AO52" s="39">
        <v>30</v>
      </c>
      <c r="AP52" s="1">
        <v>1997</v>
      </c>
      <c r="AQ52" s="1">
        <v>9</v>
      </c>
    </row>
    <row r="53" spans="1:43" ht="14.45" customHeight="1" x14ac:dyDescent="0.25">
      <c r="A53" s="1">
        <v>16055100</v>
      </c>
      <c r="B53" s="1" t="s">
        <v>950</v>
      </c>
      <c r="C53" s="1">
        <v>8.2377777779999999</v>
      </c>
      <c r="D53" s="1">
        <v>-73.32222222</v>
      </c>
      <c r="E53" s="1">
        <v>1150</v>
      </c>
      <c r="F53" s="1" t="s">
        <v>374</v>
      </c>
      <c r="G53" s="1" t="s">
        <v>371</v>
      </c>
      <c r="H53" s="39">
        <v>32.6</v>
      </c>
      <c r="I53" s="1">
        <v>2010</v>
      </c>
      <c r="J53" s="1">
        <v>19</v>
      </c>
      <c r="K53" s="39">
        <v>31.8</v>
      </c>
      <c r="L53" s="1">
        <v>2007</v>
      </c>
      <c r="M53" s="1">
        <v>27</v>
      </c>
      <c r="N53" s="39">
        <v>31.8</v>
      </c>
      <c r="O53" s="1">
        <v>2016</v>
      </c>
      <c r="P53" s="1">
        <v>21</v>
      </c>
      <c r="Q53" s="39">
        <v>31.5</v>
      </c>
      <c r="R53" s="1">
        <v>1999</v>
      </c>
      <c r="S53" s="1">
        <v>16</v>
      </c>
      <c r="T53" s="39">
        <v>31.5</v>
      </c>
      <c r="U53" s="1">
        <v>2002</v>
      </c>
      <c r="V53" s="1">
        <v>2</v>
      </c>
      <c r="W53" s="39">
        <v>32</v>
      </c>
      <c r="X53" s="1">
        <v>2002</v>
      </c>
      <c r="Y53" s="1">
        <v>30</v>
      </c>
      <c r="Z53" s="39">
        <v>33</v>
      </c>
      <c r="AA53" s="1">
        <v>2002</v>
      </c>
      <c r="AB53" s="1">
        <v>30</v>
      </c>
      <c r="AC53" s="39">
        <v>33.200000000000003</v>
      </c>
      <c r="AD53" s="1">
        <v>2002</v>
      </c>
      <c r="AE53" s="1">
        <v>15</v>
      </c>
      <c r="AF53" s="39">
        <v>32.799999999999997</v>
      </c>
      <c r="AG53" s="1">
        <v>2025</v>
      </c>
      <c r="AH53" s="1">
        <v>25</v>
      </c>
      <c r="AI53" s="39">
        <v>31.6</v>
      </c>
      <c r="AJ53" s="1">
        <v>2025</v>
      </c>
      <c r="AK53" s="1">
        <v>28</v>
      </c>
      <c r="AL53" s="39">
        <v>32.6</v>
      </c>
      <c r="AM53" s="1">
        <v>2025</v>
      </c>
      <c r="AN53" s="1">
        <v>3</v>
      </c>
      <c r="AO53" s="39">
        <v>30.5</v>
      </c>
      <c r="AP53" s="1">
        <v>1997</v>
      </c>
      <c r="AQ53" s="1">
        <v>27</v>
      </c>
    </row>
    <row r="54" spans="1:43" ht="14.45" customHeight="1" x14ac:dyDescent="0.25">
      <c r="A54" s="1">
        <v>17015010</v>
      </c>
      <c r="B54" s="1" t="s">
        <v>951</v>
      </c>
      <c r="C54" s="1">
        <v>12.587849</v>
      </c>
      <c r="D54" s="1">
        <v>-81.701116999999996</v>
      </c>
      <c r="E54" s="1">
        <v>3</v>
      </c>
      <c r="F54" s="1" t="s">
        <v>952</v>
      </c>
      <c r="G54" s="1" t="s">
        <v>953</v>
      </c>
      <c r="H54" s="39">
        <v>31</v>
      </c>
      <c r="I54" s="1">
        <v>1998</v>
      </c>
      <c r="J54" s="1">
        <v>7</v>
      </c>
      <c r="K54" s="39">
        <v>31.5</v>
      </c>
      <c r="L54" s="1">
        <v>1998</v>
      </c>
      <c r="M54" s="1">
        <v>28</v>
      </c>
      <c r="N54" s="39">
        <v>33</v>
      </c>
      <c r="O54" s="1">
        <v>2003</v>
      </c>
      <c r="P54" s="1">
        <v>19</v>
      </c>
      <c r="Q54" s="39">
        <v>32.299999999999997</v>
      </c>
      <c r="R54" s="1">
        <v>2016</v>
      </c>
      <c r="S54" s="1">
        <v>26</v>
      </c>
      <c r="T54" s="39">
        <v>33</v>
      </c>
      <c r="U54" s="1">
        <v>1998</v>
      </c>
      <c r="V54" s="1">
        <v>6</v>
      </c>
      <c r="W54" s="39">
        <v>32.5</v>
      </c>
      <c r="X54" s="1">
        <v>1997</v>
      </c>
      <c r="Y54" s="1">
        <v>2</v>
      </c>
      <c r="Z54" s="39">
        <v>32.700000000000003</v>
      </c>
      <c r="AA54" s="1">
        <v>2013</v>
      </c>
      <c r="AB54" s="1">
        <v>12</v>
      </c>
      <c r="AC54" s="39">
        <v>33.1</v>
      </c>
      <c r="AD54" s="1">
        <v>2003</v>
      </c>
      <c r="AE54" s="1">
        <v>29</v>
      </c>
      <c r="AF54" s="39">
        <v>33.4</v>
      </c>
      <c r="AG54" s="1">
        <v>2017</v>
      </c>
      <c r="AH54" s="1">
        <v>14</v>
      </c>
      <c r="AI54" s="39">
        <v>33.700000000000003</v>
      </c>
      <c r="AJ54" s="1">
        <v>1992</v>
      </c>
      <c r="AK54" s="1">
        <v>31</v>
      </c>
      <c r="AL54" s="39">
        <v>32.6</v>
      </c>
      <c r="AM54" s="1">
        <v>1997</v>
      </c>
      <c r="AN54" s="1">
        <v>2</v>
      </c>
      <c r="AO54" s="39">
        <v>31.6</v>
      </c>
      <c r="AP54" s="1">
        <v>1997</v>
      </c>
      <c r="AQ54" s="1">
        <v>26</v>
      </c>
    </row>
    <row r="55" spans="1:43" ht="14.45" customHeight="1" x14ac:dyDescent="0.25">
      <c r="A55" s="1">
        <v>17025020</v>
      </c>
      <c r="B55" s="1" t="s">
        <v>954</v>
      </c>
      <c r="C55" s="1">
        <v>13.359500000000001</v>
      </c>
      <c r="D55" s="1">
        <v>-81.357721944000005</v>
      </c>
      <c r="E55" s="1">
        <v>7</v>
      </c>
      <c r="F55" s="1" t="s">
        <v>955</v>
      </c>
      <c r="G55" s="1" t="s">
        <v>953</v>
      </c>
      <c r="H55" s="39">
        <v>30.8</v>
      </c>
      <c r="I55" s="1">
        <v>1998</v>
      </c>
      <c r="J55" s="1">
        <v>16</v>
      </c>
      <c r="K55" s="39">
        <v>32.4</v>
      </c>
      <c r="L55" s="1">
        <v>1998</v>
      </c>
      <c r="M55" s="1">
        <v>3</v>
      </c>
      <c r="N55" s="39">
        <v>31.8</v>
      </c>
      <c r="O55" s="1">
        <v>2016</v>
      </c>
      <c r="P55" s="1">
        <v>30</v>
      </c>
      <c r="Q55" s="39">
        <v>32.4</v>
      </c>
      <c r="R55" s="1">
        <v>2007</v>
      </c>
      <c r="S55" s="1">
        <v>23</v>
      </c>
      <c r="T55" s="39">
        <v>33.1</v>
      </c>
      <c r="U55" s="1">
        <v>2016</v>
      </c>
      <c r="V55" s="1">
        <v>4</v>
      </c>
      <c r="W55" s="39">
        <v>33.5</v>
      </c>
      <c r="X55" s="1">
        <v>2006</v>
      </c>
      <c r="Y55" s="1">
        <v>8</v>
      </c>
      <c r="Z55" s="39">
        <v>32.5</v>
      </c>
      <c r="AA55" s="1">
        <v>2005</v>
      </c>
      <c r="AB55" s="1">
        <v>16</v>
      </c>
      <c r="AC55" s="39">
        <v>33.4</v>
      </c>
      <c r="AD55" s="1">
        <v>2016</v>
      </c>
      <c r="AE55" s="1">
        <v>30</v>
      </c>
      <c r="AF55" s="39">
        <v>33.200000000000003</v>
      </c>
      <c r="AG55" s="1">
        <v>2008</v>
      </c>
      <c r="AH55" s="1">
        <v>27</v>
      </c>
      <c r="AI55" s="39">
        <v>32.799999999999997</v>
      </c>
      <c r="AJ55" s="1">
        <v>2003</v>
      </c>
      <c r="AK55" s="1">
        <v>11</v>
      </c>
      <c r="AL55" s="39">
        <v>32.5</v>
      </c>
      <c r="AM55" s="1">
        <v>2016</v>
      </c>
      <c r="AN55" s="1">
        <v>7</v>
      </c>
      <c r="AO55" s="39">
        <v>31.2</v>
      </c>
      <c r="AP55" s="1">
        <v>1987</v>
      </c>
      <c r="AQ55" s="1">
        <v>3</v>
      </c>
    </row>
    <row r="56" spans="1:43" ht="14.45" customHeight="1" x14ac:dyDescent="0.25">
      <c r="A56" s="1">
        <v>21015020</v>
      </c>
      <c r="B56" s="1" t="s">
        <v>956</v>
      </c>
      <c r="C56" s="1">
        <v>1.8248333329999999</v>
      </c>
      <c r="D56" s="1">
        <v>-76.13027778</v>
      </c>
      <c r="E56" s="1">
        <v>1320</v>
      </c>
      <c r="F56" s="1" t="s">
        <v>748</v>
      </c>
      <c r="G56" s="1" t="s">
        <v>79</v>
      </c>
      <c r="H56" s="39">
        <v>32</v>
      </c>
      <c r="I56" s="1">
        <v>1998</v>
      </c>
      <c r="J56" s="1">
        <v>24</v>
      </c>
      <c r="K56" s="39">
        <v>32.5</v>
      </c>
      <c r="L56" s="1">
        <v>1998</v>
      </c>
      <c r="M56" s="1">
        <v>27</v>
      </c>
      <c r="N56" s="39">
        <v>32.200000000000003</v>
      </c>
      <c r="O56" s="1">
        <v>2004</v>
      </c>
      <c r="P56" s="1">
        <v>18</v>
      </c>
      <c r="Q56" s="39">
        <v>31.4</v>
      </c>
      <c r="R56" s="1">
        <v>2024</v>
      </c>
      <c r="S56" s="1">
        <v>11</v>
      </c>
      <c r="T56" s="39">
        <v>31</v>
      </c>
      <c r="U56" s="1">
        <v>2024</v>
      </c>
      <c r="V56" s="1">
        <v>13</v>
      </c>
      <c r="W56" s="39">
        <v>29.8</v>
      </c>
      <c r="X56" s="1">
        <v>2020</v>
      </c>
      <c r="Y56" s="1">
        <v>4</v>
      </c>
      <c r="Z56" s="39">
        <v>29.2</v>
      </c>
      <c r="AA56" s="1">
        <v>2007</v>
      </c>
      <c r="AB56" s="1">
        <v>18</v>
      </c>
      <c r="AC56" s="39">
        <v>29.8</v>
      </c>
      <c r="AD56" s="1">
        <v>2023</v>
      </c>
      <c r="AE56" s="1">
        <v>18</v>
      </c>
      <c r="AF56" s="39">
        <v>31.4</v>
      </c>
      <c r="AG56" s="1">
        <v>2023</v>
      </c>
      <c r="AH56" s="1">
        <v>27</v>
      </c>
      <c r="AI56" s="39">
        <v>31.6</v>
      </c>
      <c r="AJ56" s="1">
        <v>2023</v>
      </c>
      <c r="AK56" s="1">
        <v>23</v>
      </c>
      <c r="AL56" s="39">
        <v>30</v>
      </c>
      <c r="AM56" s="1">
        <v>1996</v>
      </c>
      <c r="AN56" s="1">
        <v>5</v>
      </c>
      <c r="AO56" s="39">
        <v>31</v>
      </c>
      <c r="AP56" s="1">
        <v>1997</v>
      </c>
      <c r="AQ56" s="1">
        <v>10</v>
      </c>
    </row>
    <row r="57" spans="1:43" ht="14.45" customHeight="1" x14ac:dyDescent="0.25">
      <c r="A57" s="1">
        <v>21015030</v>
      </c>
      <c r="B57" s="1" t="s">
        <v>957</v>
      </c>
      <c r="C57" s="1">
        <v>1.8884722220000001</v>
      </c>
      <c r="D57" s="1">
        <v>-76.294972220000005</v>
      </c>
      <c r="E57" s="1">
        <v>1800</v>
      </c>
      <c r="F57" s="1" t="s">
        <v>229</v>
      </c>
      <c r="G57" s="1" t="s">
        <v>79</v>
      </c>
      <c r="H57" s="39">
        <v>32</v>
      </c>
      <c r="I57" s="1">
        <v>2016</v>
      </c>
      <c r="J57" s="1">
        <v>26</v>
      </c>
      <c r="K57" s="39">
        <v>31</v>
      </c>
      <c r="L57" s="1">
        <v>2016</v>
      </c>
      <c r="M57" s="1">
        <v>2</v>
      </c>
      <c r="N57" s="39">
        <v>30.6</v>
      </c>
      <c r="O57" s="1">
        <v>2016</v>
      </c>
      <c r="P57" s="1">
        <v>9</v>
      </c>
      <c r="Q57" s="39">
        <v>28.6</v>
      </c>
      <c r="R57" s="1">
        <v>2004</v>
      </c>
      <c r="S57" s="1">
        <v>1</v>
      </c>
      <c r="T57" s="39">
        <v>28</v>
      </c>
      <c r="U57" s="1">
        <v>2013</v>
      </c>
      <c r="V57" s="1">
        <v>4</v>
      </c>
      <c r="W57" s="39">
        <v>27.6</v>
      </c>
      <c r="X57" s="1">
        <v>2016</v>
      </c>
      <c r="Y57" s="1">
        <v>3</v>
      </c>
      <c r="Z57" s="39">
        <v>26.6</v>
      </c>
      <c r="AA57" s="1">
        <v>2010</v>
      </c>
      <c r="AB57" s="1">
        <v>21</v>
      </c>
      <c r="AC57" s="39">
        <v>27</v>
      </c>
      <c r="AD57" s="1">
        <v>2010</v>
      </c>
      <c r="AE57" s="1">
        <v>24</v>
      </c>
      <c r="AF57" s="39">
        <v>28.6</v>
      </c>
      <c r="AG57" s="1">
        <v>2015</v>
      </c>
      <c r="AH57" s="1">
        <v>25</v>
      </c>
      <c r="AI57" s="39">
        <v>30</v>
      </c>
      <c r="AJ57" s="1">
        <v>2015</v>
      </c>
      <c r="AK57" s="1">
        <v>30</v>
      </c>
      <c r="AL57" s="39">
        <v>29.6</v>
      </c>
      <c r="AM57" s="1">
        <v>2015</v>
      </c>
      <c r="AN57" s="1">
        <v>28</v>
      </c>
      <c r="AO57" s="39">
        <v>29.4</v>
      </c>
      <c r="AP57" s="1">
        <v>2017</v>
      </c>
      <c r="AQ57" s="1">
        <v>22</v>
      </c>
    </row>
    <row r="58" spans="1:43" ht="14.45" customHeight="1" x14ac:dyDescent="0.25">
      <c r="A58" s="1">
        <v>21025030</v>
      </c>
      <c r="B58" s="1" t="s">
        <v>958</v>
      </c>
      <c r="C58" s="1">
        <v>2.079166667</v>
      </c>
      <c r="D58" s="1">
        <v>-75.736222220000002</v>
      </c>
      <c r="E58" s="1">
        <v>1368</v>
      </c>
      <c r="F58" s="1" t="s">
        <v>219</v>
      </c>
      <c r="G58" s="1" t="s">
        <v>79</v>
      </c>
      <c r="H58" s="39">
        <v>33</v>
      </c>
      <c r="I58" s="1">
        <v>2024</v>
      </c>
      <c r="J58" s="1">
        <v>25</v>
      </c>
      <c r="K58" s="39">
        <v>32.799999999999997</v>
      </c>
      <c r="L58" s="1">
        <v>2010</v>
      </c>
      <c r="M58" s="1">
        <v>13</v>
      </c>
      <c r="N58" s="39">
        <v>32</v>
      </c>
      <c r="O58" s="1">
        <v>2024</v>
      </c>
      <c r="P58" s="1">
        <v>20</v>
      </c>
      <c r="Q58" s="39">
        <v>31.4</v>
      </c>
      <c r="R58" s="1">
        <v>2024</v>
      </c>
      <c r="S58" s="1">
        <v>11</v>
      </c>
      <c r="T58" s="39">
        <v>30.2</v>
      </c>
      <c r="U58" s="1">
        <v>2024</v>
      </c>
      <c r="V58" s="1">
        <v>7</v>
      </c>
      <c r="W58" s="39">
        <v>29.2</v>
      </c>
      <c r="X58" s="1">
        <v>2009</v>
      </c>
      <c r="Y58" s="1">
        <v>8</v>
      </c>
      <c r="Z58" s="39">
        <v>29.2</v>
      </c>
      <c r="AA58" s="1">
        <v>2025</v>
      </c>
      <c r="AB58" s="1">
        <v>31</v>
      </c>
      <c r="AC58" s="39">
        <v>32.200000000000003</v>
      </c>
      <c r="AD58" s="1">
        <v>2025</v>
      </c>
      <c r="AE58" s="1">
        <v>3</v>
      </c>
      <c r="AF58" s="39">
        <v>32.1</v>
      </c>
      <c r="AG58" s="1">
        <v>2024</v>
      </c>
      <c r="AH58" s="1">
        <v>14</v>
      </c>
      <c r="AI58" s="39">
        <v>31.2</v>
      </c>
      <c r="AJ58" s="1">
        <v>2015</v>
      </c>
      <c r="AK58" s="1">
        <v>29</v>
      </c>
      <c r="AL58" s="39">
        <v>31</v>
      </c>
      <c r="AM58" s="1">
        <v>2023</v>
      </c>
      <c r="AN58" s="1">
        <v>17</v>
      </c>
      <c r="AO58" s="39">
        <v>33.6</v>
      </c>
      <c r="AP58" s="1">
        <v>2025</v>
      </c>
      <c r="AQ58" s="1">
        <v>28</v>
      </c>
    </row>
    <row r="59" spans="1:43" ht="14.45" customHeight="1" x14ac:dyDescent="0.25">
      <c r="A59" s="1">
        <v>21035040</v>
      </c>
      <c r="B59" s="1" t="s">
        <v>959</v>
      </c>
      <c r="C59" s="1">
        <v>1.87</v>
      </c>
      <c r="D59" s="1">
        <v>-75.83</v>
      </c>
      <c r="E59" s="1">
        <v>1045</v>
      </c>
      <c r="F59" s="1" t="s">
        <v>752</v>
      </c>
      <c r="G59" s="1" t="s">
        <v>79</v>
      </c>
      <c r="H59" s="39">
        <v>32.799999999999997</v>
      </c>
      <c r="I59" s="1">
        <v>2010</v>
      </c>
      <c r="J59" s="1">
        <v>4</v>
      </c>
      <c r="K59" s="39">
        <v>33.4</v>
      </c>
      <c r="L59" s="1">
        <v>1992</v>
      </c>
      <c r="M59" s="1">
        <v>6</v>
      </c>
      <c r="N59" s="39">
        <v>32.799999999999997</v>
      </c>
      <c r="O59" s="1">
        <v>2004</v>
      </c>
      <c r="P59" s="1">
        <v>18</v>
      </c>
      <c r="Q59" s="39">
        <v>32.4</v>
      </c>
      <c r="R59" s="1">
        <v>2005</v>
      </c>
      <c r="S59" s="1">
        <v>22</v>
      </c>
      <c r="T59" s="39">
        <v>31.8</v>
      </c>
      <c r="U59" s="1">
        <v>2015</v>
      </c>
      <c r="V59" s="1">
        <v>2</v>
      </c>
      <c r="W59" s="39">
        <v>32.6</v>
      </c>
      <c r="X59" s="1">
        <v>2005</v>
      </c>
      <c r="Y59" s="1">
        <v>10</v>
      </c>
      <c r="Z59" s="39">
        <v>32.4</v>
      </c>
      <c r="AA59" s="1">
        <v>2005</v>
      </c>
      <c r="AB59" s="1">
        <v>13</v>
      </c>
      <c r="AC59" s="39">
        <v>31.6</v>
      </c>
      <c r="AD59" s="1">
        <v>2005</v>
      </c>
      <c r="AE59" s="1">
        <v>31</v>
      </c>
      <c r="AF59" s="39">
        <v>32</v>
      </c>
      <c r="AG59" s="1">
        <v>2020</v>
      </c>
      <c r="AH59" s="1">
        <v>16</v>
      </c>
      <c r="AI59" s="39">
        <v>34.200000000000003</v>
      </c>
      <c r="AJ59" s="1">
        <v>2020</v>
      </c>
      <c r="AK59" s="1">
        <v>26</v>
      </c>
      <c r="AL59" s="39">
        <v>32.6</v>
      </c>
      <c r="AM59" s="1">
        <v>2023</v>
      </c>
      <c r="AN59" s="1">
        <v>22</v>
      </c>
      <c r="AO59" s="39">
        <v>33.200000000000003</v>
      </c>
      <c r="AP59" s="1">
        <v>2009</v>
      </c>
      <c r="AQ59" s="1">
        <v>4</v>
      </c>
    </row>
    <row r="60" spans="1:43" ht="14.45" customHeight="1" x14ac:dyDescent="0.25">
      <c r="A60" s="1">
        <v>21045010</v>
      </c>
      <c r="B60" s="1" t="s">
        <v>960</v>
      </c>
      <c r="C60" s="1">
        <v>2.2815833329999999</v>
      </c>
      <c r="D60" s="1">
        <v>-75.705083329999994</v>
      </c>
      <c r="E60" s="1">
        <v>780</v>
      </c>
      <c r="F60" s="1" t="s">
        <v>731</v>
      </c>
      <c r="G60" s="1" t="s">
        <v>79</v>
      </c>
      <c r="H60" s="39">
        <v>38.4</v>
      </c>
      <c r="I60" s="1">
        <v>2016</v>
      </c>
      <c r="J60" s="1">
        <v>23</v>
      </c>
      <c r="K60" s="39">
        <v>37.799999999999997</v>
      </c>
      <c r="L60" s="1">
        <v>1998</v>
      </c>
      <c r="M60" s="1">
        <v>4</v>
      </c>
      <c r="N60" s="39">
        <v>37</v>
      </c>
      <c r="O60" s="1">
        <v>2016</v>
      </c>
      <c r="P60" s="1">
        <v>28</v>
      </c>
      <c r="Q60" s="39">
        <v>37.4</v>
      </c>
      <c r="R60" s="1">
        <v>2010</v>
      </c>
      <c r="S60" s="1">
        <v>6</v>
      </c>
      <c r="T60" s="39">
        <v>35.6</v>
      </c>
      <c r="U60" s="1">
        <v>1998</v>
      </c>
      <c r="V60" s="1">
        <v>6</v>
      </c>
      <c r="W60" s="39">
        <v>35.4</v>
      </c>
      <c r="X60" s="1">
        <v>2013</v>
      </c>
      <c r="Y60" s="1">
        <v>26</v>
      </c>
      <c r="Z60" s="39">
        <v>36.6</v>
      </c>
      <c r="AA60" s="1">
        <v>1998</v>
      </c>
      <c r="AB60" s="1">
        <v>29</v>
      </c>
      <c r="AC60" s="39">
        <v>39.4</v>
      </c>
      <c r="AD60" s="1">
        <v>2009</v>
      </c>
      <c r="AE60" s="1">
        <v>30</v>
      </c>
      <c r="AF60" s="39">
        <v>39.6</v>
      </c>
      <c r="AG60" s="1">
        <v>2002</v>
      </c>
      <c r="AH60" s="1">
        <v>3</v>
      </c>
      <c r="AI60" s="39">
        <v>37.799999999999997</v>
      </c>
      <c r="AJ60" s="1">
        <v>2015</v>
      </c>
      <c r="AK60" s="1">
        <v>8</v>
      </c>
      <c r="AL60" s="39">
        <v>36.6</v>
      </c>
      <c r="AM60" s="1">
        <v>1992</v>
      </c>
      <c r="AN60" s="1">
        <v>2</v>
      </c>
      <c r="AO60" s="39">
        <v>37.299999999999997</v>
      </c>
      <c r="AP60" s="1">
        <v>2015</v>
      </c>
      <c r="AQ60" s="1">
        <v>24</v>
      </c>
    </row>
    <row r="61" spans="1:43" ht="14.45" customHeight="1" x14ac:dyDescent="0.25">
      <c r="A61" s="1">
        <v>21055020</v>
      </c>
      <c r="B61" s="1" t="s">
        <v>961</v>
      </c>
      <c r="C61" s="1">
        <v>2.38</v>
      </c>
      <c r="D61" s="1">
        <v>-75.89</v>
      </c>
      <c r="E61" s="1">
        <v>1070</v>
      </c>
      <c r="F61" s="1" t="s">
        <v>745</v>
      </c>
      <c r="G61" s="1" t="s">
        <v>79</v>
      </c>
      <c r="H61" s="39">
        <v>35.4</v>
      </c>
      <c r="I61" s="1">
        <v>2016</v>
      </c>
      <c r="J61" s="1">
        <v>23</v>
      </c>
      <c r="K61" s="39">
        <v>36</v>
      </c>
      <c r="L61" s="1">
        <v>2010</v>
      </c>
      <c r="M61" s="1">
        <v>22</v>
      </c>
      <c r="N61" s="39">
        <v>35</v>
      </c>
      <c r="O61" s="1">
        <v>1998</v>
      </c>
      <c r="P61" s="1">
        <v>22</v>
      </c>
      <c r="Q61" s="39">
        <v>37</v>
      </c>
      <c r="R61" s="1">
        <v>2017</v>
      </c>
      <c r="S61" s="1">
        <v>6</v>
      </c>
      <c r="T61" s="39">
        <v>32.6</v>
      </c>
      <c r="U61" s="1">
        <v>2010</v>
      </c>
      <c r="V61" s="1">
        <v>17</v>
      </c>
      <c r="W61" s="39">
        <v>33</v>
      </c>
      <c r="X61" s="1">
        <v>2012</v>
      </c>
      <c r="Y61" s="1">
        <v>18</v>
      </c>
      <c r="Z61" s="39">
        <v>32.6</v>
      </c>
      <c r="AA61" s="1">
        <v>2014</v>
      </c>
      <c r="AB61" s="1">
        <v>28</v>
      </c>
      <c r="AC61" s="39">
        <v>34</v>
      </c>
      <c r="AD61" s="1">
        <v>2021</v>
      </c>
      <c r="AE61" s="1">
        <v>23</v>
      </c>
      <c r="AF61" s="39">
        <v>34.6</v>
      </c>
      <c r="AG61" s="1">
        <v>2012</v>
      </c>
      <c r="AH61" s="1">
        <v>19</v>
      </c>
      <c r="AI61" s="39">
        <v>35.4</v>
      </c>
      <c r="AJ61" s="1">
        <v>1997</v>
      </c>
      <c r="AK61" s="1">
        <v>11</v>
      </c>
      <c r="AL61" s="39">
        <v>33.6</v>
      </c>
      <c r="AM61" s="1">
        <v>1992</v>
      </c>
      <c r="AN61" s="1">
        <v>2</v>
      </c>
      <c r="AO61" s="39">
        <v>33.6</v>
      </c>
      <c r="AP61" s="1">
        <v>2015</v>
      </c>
      <c r="AQ61" s="1">
        <v>27</v>
      </c>
    </row>
    <row r="62" spans="1:43" ht="14.45" customHeight="1" x14ac:dyDescent="0.25">
      <c r="A62" s="1">
        <v>21055030</v>
      </c>
      <c r="B62" s="1" t="s">
        <v>962</v>
      </c>
      <c r="C62" s="1">
        <v>2.2400000000000002</v>
      </c>
      <c r="D62" s="1">
        <v>-76.16</v>
      </c>
      <c r="E62" s="1">
        <v>2085</v>
      </c>
      <c r="F62" s="1" t="s">
        <v>238</v>
      </c>
      <c r="G62" s="1" t="s">
        <v>237</v>
      </c>
      <c r="H62" s="39">
        <v>26.4</v>
      </c>
      <c r="I62" s="1">
        <v>2024</v>
      </c>
      <c r="J62" s="1">
        <v>30</v>
      </c>
      <c r="K62" s="39">
        <v>25.4</v>
      </c>
      <c r="L62" s="1">
        <v>2017</v>
      </c>
      <c r="M62" s="1">
        <v>8</v>
      </c>
      <c r="N62" s="39">
        <v>26.8</v>
      </c>
      <c r="O62" s="1">
        <v>2017</v>
      </c>
      <c r="P62" s="1">
        <v>7</v>
      </c>
      <c r="Q62" s="39">
        <v>26.1</v>
      </c>
      <c r="R62" s="1">
        <v>2024</v>
      </c>
      <c r="S62" s="1">
        <v>14</v>
      </c>
      <c r="T62" s="39">
        <v>26.4</v>
      </c>
      <c r="U62" s="1">
        <v>2024</v>
      </c>
      <c r="V62" s="1">
        <v>7</v>
      </c>
      <c r="W62" s="39">
        <v>24.3</v>
      </c>
      <c r="X62" s="1">
        <v>2024</v>
      </c>
      <c r="Y62" s="1">
        <v>29</v>
      </c>
      <c r="Z62" s="39">
        <v>24.2</v>
      </c>
      <c r="AA62" s="1">
        <v>2010</v>
      </c>
      <c r="AB62" s="1">
        <v>5</v>
      </c>
      <c r="AC62" s="39">
        <v>26.6</v>
      </c>
      <c r="AD62" s="1">
        <v>2011</v>
      </c>
      <c r="AE62" s="1">
        <v>20</v>
      </c>
      <c r="AF62" s="39">
        <v>26.2</v>
      </c>
      <c r="AG62" s="1">
        <v>1997</v>
      </c>
      <c r="AH62" s="1">
        <v>6</v>
      </c>
      <c r="AI62" s="39">
        <v>25.4</v>
      </c>
      <c r="AJ62" s="1">
        <v>2015</v>
      </c>
      <c r="AK62" s="1">
        <v>29</v>
      </c>
      <c r="AL62" s="39">
        <v>25.8</v>
      </c>
      <c r="AM62" s="1">
        <v>2016</v>
      </c>
      <c r="AN62" s="1">
        <v>25</v>
      </c>
      <c r="AO62" s="39">
        <v>25</v>
      </c>
      <c r="AP62" s="1">
        <v>2010</v>
      </c>
      <c r="AQ62" s="1">
        <v>10</v>
      </c>
    </row>
    <row r="63" spans="1:43" ht="14.45" customHeight="1" x14ac:dyDescent="0.25">
      <c r="A63" s="1">
        <v>21065040</v>
      </c>
      <c r="B63" s="1" t="s">
        <v>963</v>
      </c>
      <c r="C63" s="1">
        <v>2.2524999999999999</v>
      </c>
      <c r="D63" s="1">
        <v>-75.529444440000006</v>
      </c>
      <c r="E63" s="1">
        <v>1270</v>
      </c>
      <c r="F63" s="1" t="s">
        <v>242</v>
      </c>
      <c r="G63" s="1" t="s">
        <v>79</v>
      </c>
      <c r="H63" s="39">
        <v>32.799999999999997</v>
      </c>
      <c r="I63" s="1">
        <v>2016</v>
      </c>
      <c r="J63" s="1">
        <v>28</v>
      </c>
      <c r="K63" s="39">
        <v>32.6</v>
      </c>
      <c r="L63" s="1">
        <v>2010</v>
      </c>
      <c r="M63" s="1">
        <v>21</v>
      </c>
      <c r="N63" s="39">
        <v>32</v>
      </c>
      <c r="O63" s="1">
        <v>2024</v>
      </c>
      <c r="P63" s="1">
        <v>20</v>
      </c>
      <c r="Q63" s="39">
        <v>32</v>
      </c>
      <c r="R63" s="1">
        <v>2024</v>
      </c>
      <c r="S63" s="1">
        <v>11</v>
      </c>
      <c r="T63" s="39">
        <v>31</v>
      </c>
      <c r="U63" s="1">
        <v>2023</v>
      </c>
      <c r="V63" s="1">
        <v>18</v>
      </c>
      <c r="W63" s="39">
        <v>31.8</v>
      </c>
      <c r="X63" s="1">
        <v>2013</v>
      </c>
      <c r="Y63" s="1">
        <v>13</v>
      </c>
      <c r="Z63" s="39">
        <v>30.2</v>
      </c>
      <c r="AA63" s="1">
        <v>2025</v>
      </c>
      <c r="AB63" s="1">
        <v>31</v>
      </c>
      <c r="AC63" s="39">
        <v>31</v>
      </c>
      <c r="AD63" s="1">
        <v>2025</v>
      </c>
      <c r="AE63" s="1">
        <v>20</v>
      </c>
      <c r="AF63" s="39">
        <v>32.799999999999997</v>
      </c>
      <c r="AG63" s="1">
        <v>2015</v>
      </c>
      <c r="AH63" s="1">
        <v>28</v>
      </c>
      <c r="AI63" s="39">
        <v>32.200000000000003</v>
      </c>
      <c r="AJ63" s="1">
        <v>2023</v>
      </c>
      <c r="AK63" s="1">
        <v>2</v>
      </c>
      <c r="AL63" s="39">
        <v>31</v>
      </c>
      <c r="AM63" s="1">
        <v>2025</v>
      </c>
      <c r="AN63" s="1">
        <v>1</v>
      </c>
      <c r="AO63" s="39">
        <v>32.200000000000003</v>
      </c>
      <c r="AP63" s="1">
        <v>2015</v>
      </c>
      <c r="AQ63" s="1">
        <v>24</v>
      </c>
    </row>
    <row r="64" spans="1:43" ht="14.45" customHeight="1" x14ac:dyDescent="0.25">
      <c r="A64" s="1">
        <v>21085030</v>
      </c>
      <c r="B64" s="1" t="s">
        <v>964</v>
      </c>
      <c r="C64" s="1">
        <v>2.76</v>
      </c>
      <c r="D64" s="1">
        <v>-75.58</v>
      </c>
      <c r="E64" s="1">
        <v>1030</v>
      </c>
      <c r="F64" s="1" t="s">
        <v>965</v>
      </c>
      <c r="G64" s="1" t="s">
        <v>79</v>
      </c>
      <c r="H64" s="39">
        <v>36.6</v>
      </c>
      <c r="I64" s="1">
        <v>2012</v>
      </c>
      <c r="J64" s="1">
        <v>27</v>
      </c>
      <c r="K64" s="39">
        <v>38.4</v>
      </c>
      <c r="L64" s="1">
        <v>2012</v>
      </c>
      <c r="M64" s="1">
        <v>14</v>
      </c>
      <c r="N64" s="39">
        <v>37.799999999999997</v>
      </c>
      <c r="O64" s="1">
        <v>2012</v>
      </c>
      <c r="P64" s="1">
        <v>28</v>
      </c>
      <c r="Q64" s="39">
        <v>36.799999999999997</v>
      </c>
      <c r="R64" s="1">
        <v>2012</v>
      </c>
      <c r="S64" s="1">
        <v>17</v>
      </c>
      <c r="T64" s="39">
        <v>37.200000000000003</v>
      </c>
      <c r="U64" s="1">
        <v>2012</v>
      </c>
      <c r="V64" s="1">
        <v>26</v>
      </c>
      <c r="W64" s="39">
        <v>32.4</v>
      </c>
      <c r="X64" s="1">
        <v>2023</v>
      </c>
      <c r="Y64" s="1">
        <v>12</v>
      </c>
      <c r="Z64" s="39">
        <v>34.4</v>
      </c>
      <c r="AA64" s="1">
        <v>2015</v>
      </c>
      <c r="AB64" s="1">
        <v>3</v>
      </c>
      <c r="AC64" s="39">
        <v>34.6</v>
      </c>
      <c r="AD64" s="1">
        <v>2023</v>
      </c>
      <c r="AE64" s="1">
        <v>31</v>
      </c>
      <c r="AF64" s="39">
        <v>37</v>
      </c>
      <c r="AG64" s="1">
        <v>2023</v>
      </c>
      <c r="AH64" s="1">
        <v>26</v>
      </c>
      <c r="AI64" s="39">
        <v>36.6</v>
      </c>
      <c r="AJ64" s="1">
        <v>2023</v>
      </c>
      <c r="AK64" s="1">
        <v>2</v>
      </c>
      <c r="AL64" s="39">
        <v>34.799999999999997</v>
      </c>
      <c r="AM64" s="1">
        <v>2023</v>
      </c>
      <c r="AN64" s="1">
        <v>17</v>
      </c>
      <c r="AO64" s="39">
        <v>36.4</v>
      </c>
      <c r="AP64" s="1">
        <v>2011</v>
      </c>
      <c r="AQ64" s="1">
        <v>29</v>
      </c>
    </row>
    <row r="65" spans="1:43" ht="14.45" customHeight="1" x14ac:dyDescent="0.25">
      <c r="A65" s="1">
        <v>21095010</v>
      </c>
      <c r="B65" s="1" t="s">
        <v>966</v>
      </c>
      <c r="C65" s="1">
        <v>2.8288055559999998</v>
      </c>
      <c r="D65" s="1">
        <v>-75.331166670000002</v>
      </c>
      <c r="E65" s="1">
        <v>460</v>
      </c>
      <c r="F65" s="1" t="s">
        <v>967</v>
      </c>
      <c r="G65" s="1" t="s">
        <v>79</v>
      </c>
      <c r="H65" s="39">
        <v>39.799999999999997</v>
      </c>
      <c r="I65" s="1">
        <v>2019</v>
      </c>
      <c r="J65" s="1">
        <v>5</v>
      </c>
      <c r="K65" s="39">
        <v>38.799999999999997</v>
      </c>
      <c r="L65" s="1">
        <v>2016</v>
      </c>
      <c r="M65" s="1">
        <v>3</v>
      </c>
      <c r="N65" s="39">
        <v>39</v>
      </c>
      <c r="O65" s="1">
        <v>2016</v>
      </c>
      <c r="P65" s="1">
        <v>24</v>
      </c>
      <c r="Q65" s="39">
        <v>38.5</v>
      </c>
      <c r="R65" s="1">
        <v>2014</v>
      </c>
      <c r="S65" s="1">
        <v>18</v>
      </c>
      <c r="T65" s="39">
        <v>38</v>
      </c>
      <c r="U65" s="1">
        <v>2015</v>
      </c>
      <c r="V65" s="1">
        <v>24</v>
      </c>
      <c r="W65" s="39">
        <v>39.799999999999997</v>
      </c>
      <c r="X65" s="1">
        <v>2019</v>
      </c>
      <c r="Y65" s="1">
        <v>27</v>
      </c>
      <c r="Z65" s="39">
        <v>39.6</v>
      </c>
      <c r="AA65" s="1">
        <v>2018</v>
      </c>
      <c r="AB65" s="1">
        <v>23</v>
      </c>
      <c r="AC65" s="39">
        <v>39.6</v>
      </c>
      <c r="AD65" s="1">
        <v>2018</v>
      </c>
      <c r="AE65" s="1">
        <v>16</v>
      </c>
      <c r="AF65" s="39">
        <v>40</v>
      </c>
      <c r="AG65" s="1">
        <v>2015</v>
      </c>
      <c r="AH65" s="1">
        <v>21</v>
      </c>
      <c r="AI65" s="39">
        <v>39</v>
      </c>
      <c r="AJ65" s="1">
        <v>2017</v>
      </c>
      <c r="AK65" s="1">
        <v>3</v>
      </c>
      <c r="AL65" s="39">
        <v>38.200000000000003</v>
      </c>
      <c r="AM65" s="1">
        <v>2016</v>
      </c>
      <c r="AN65" s="1">
        <v>6</v>
      </c>
      <c r="AO65" s="39">
        <v>39.6</v>
      </c>
      <c r="AP65" s="1">
        <v>2015</v>
      </c>
      <c r="AQ65" s="1">
        <v>24</v>
      </c>
    </row>
    <row r="66" spans="1:43" ht="14.45" customHeight="1" x14ac:dyDescent="0.25">
      <c r="A66" s="1">
        <v>21105040</v>
      </c>
      <c r="B66" s="1" t="s">
        <v>968</v>
      </c>
      <c r="C66" s="1">
        <v>2.6968055560000002</v>
      </c>
      <c r="D66" s="1">
        <v>-75.298888890000001</v>
      </c>
      <c r="E66" s="1">
        <v>680</v>
      </c>
      <c r="F66" s="1" t="s">
        <v>736</v>
      </c>
      <c r="G66" s="1" t="s">
        <v>79</v>
      </c>
      <c r="H66" s="39">
        <v>37.200000000000003</v>
      </c>
      <c r="I66" s="1">
        <v>2010</v>
      </c>
      <c r="J66" s="1">
        <v>22</v>
      </c>
      <c r="K66" s="39">
        <v>37.799999999999997</v>
      </c>
      <c r="L66" s="1">
        <v>2010</v>
      </c>
      <c r="M66" s="1">
        <v>21</v>
      </c>
      <c r="N66" s="39">
        <v>37.799999999999997</v>
      </c>
      <c r="O66" s="1">
        <v>2018</v>
      </c>
      <c r="P66" s="1">
        <v>9</v>
      </c>
      <c r="Q66" s="39">
        <v>37.6</v>
      </c>
      <c r="R66" s="1">
        <v>2010</v>
      </c>
      <c r="S66" s="1">
        <v>4</v>
      </c>
      <c r="T66" s="39">
        <v>36</v>
      </c>
      <c r="U66" s="1">
        <v>2020</v>
      </c>
      <c r="V66" s="1">
        <v>11</v>
      </c>
      <c r="W66" s="39">
        <v>37</v>
      </c>
      <c r="X66" s="1">
        <v>2020</v>
      </c>
      <c r="Y66" s="1">
        <v>9</v>
      </c>
      <c r="Z66" s="39">
        <v>36.799999999999997</v>
      </c>
      <c r="AA66" s="1">
        <v>2012</v>
      </c>
      <c r="AB66" s="1">
        <v>9</v>
      </c>
      <c r="AC66" s="39">
        <v>36.4</v>
      </c>
      <c r="AD66" s="1">
        <v>2012</v>
      </c>
      <c r="AE66" s="1">
        <v>7</v>
      </c>
      <c r="AF66" s="39">
        <v>37.4</v>
      </c>
      <c r="AG66" s="1">
        <v>2009</v>
      </c>
      <c r="AH66" s="1">
        <v>14</v>
      </c>
      <c r="AI66" s="39">
        <v>38.200000000000003</v>
      </c>
      <c r="AJ66" s="1">
        <v>2006</v>
      </c>
      <c r="AK66" s="1">
        <v>10</v>
      </c>
      <c r="AL66" s="39">
        <v>37</v>
      </c>
      <c r="AM66" s="1">
        <v>2016</v>
      </c>
      <c r="AN66" s="1">
        <v>6</v>
      </c>
      <c r="AO66" s="39">
        <v>36.799999999999997</v>
      </c>
      <c r="AP66" s="1">
        <v>2009</v>
      </c>
      <c r="AQ66" s="1">
        <v>14</v>
      </c>
    </row>
    <row r="67" spans="1:43" ht="14.45" customHeight="1" x14ac:dyDescent="0.25">
      <c r="A67" s="1">
        <v>21105050</v>
      </c>
      <c r="B67" s="1" t="s">
        <v>969</v>
      </c>
      <c r="C67" s="1">
        <v>2.6030555560000002</v>
      </c>
      <c r="D67" s="1">
        <v>-75.418333333000007</v>
      </c>
      <c r="E67" s="1">
        <v>553</v>
      </c>
      <c r="F67" s="1" t="s">
        <v>736</v>
      </c>
      <c r="G67" s="1" t="s">
        <v>79</v>
      </c>
      <c r="H67" s="39">
        <v>38.700000000000003</v>
      </c>
      <c r="I67" s="1">
        <v>1980</v>
      </c>
      <c r="J67" s="1">
        <v>22</v>
      </c>
      <c r="K67" s="39">
        <v>39.6</v>
      </c>
      <c r="L67" s="1">
        <v>2010</v>
      </c>
      <c r="M67" s="1">
        <v>21</v>
      </c>
      <c r="N67" s="39">
        <v>37.799999999999997</v>
      </c>
      <c r="O67" s="1">
        <v>2010</v>
      </c>
      <c r="P67" s="1">
        <v>24</v>
      </c>
      <c r="Q67" s="39">
        <v>36.799999999999997</v>
      </c>
      <c r="R67" s="1">
        <v>2010</v>
      </c>
      <c r="S67" s="1">
        <v>22</v>
      </c>
      <c r="T67" s="39">
        <v>36.799999999999997</v>
      </c>
      <c r="U67" s="1">
        <v>2017</v>
      </c>
      <c r="V67" s="1">
        <v>2</v>
      </c>
      <c r="W67" s="39">
        <v>37.4</v>
      </c>
      <c r="X67" s="1">
        <v>2012</v>
      </c>
      <c r="Y67" s="1">
        <v>18</v>
      </c>
      <c r="Z67" s="39">
        <v>39.4</v>
      </c>
      <c r="AA67" s="1">
        <v>1985</v>
      </c>
      <c r="AB67" s="1">
        <v>7</v>
      </c>
      <c r="AC67" s="39">
        <v>39.200000000000003</v>
      </c>
      <c r="AD67" s="1">
        <v>2012</v>
      </c>
      <c r="AE67" s="1">
        <v>24</v>
      </c>
      <c r="AF67" s="39">
        <v>39.200000000000003</v>
      </c>
      <c r="AG67" s="1">
        <v>2012</v>
      </c>
      <c r="AH67" s="1">
        <v>21</v>
      </c>
      <c r="AI67" s="39">
        <v>39.200000000000003</v>
      </c>
      <c r="AJ67" s="1">
        <v>2006</v>
      </c>
      <c r="AK67" s="1">
        <v>10</v>
      </c>
      <c r="AL67" s="39">
        <v>39.4</v>
      </c>
      <c r="AM67" s="1">
        <v>1994</v>
      </c>
      <c r="AN67" s="1">
        <v>28</v>
      </c>
      <c r="AO67" s="39">
        <v>37.4</v>
      </c>
      <c r="AP67" s="1">
        <v>2002</v>
      </c>
      <c r="AQ67" s="1">
        <v>4</v>
      </c>
    </row>
    <row r="68" spans="1:43" ht="14.45" customHeight="1" x14ac:dyDescent="0.25">
      <c r="A68" s="1">
        <v>21115020</v>
      </c>
      <c r="B68" s="1" t="s">
        <v>970</v>
      </c>
      <c r="C68" s="1">
        <v>2.94875</v>
      </c>
      <c r="D68" s="1">
        <v>-75.293055559999999</v>
      </c>
      <c r="E68" s="1">
        <v>439</v>
      </c>
      <c r="F68" s="1" t="s">
        <v>80</v>
      </c>
      <c r="G68" s="1" t="s">
        <v>79</v>
      </c>
      <c r="H68" s="39">
        <v>39.200000000000003</v>
      </c>
      <c r="I68" s="1">
        <v>2024</v>
      </c>
      <c r="J68" s="1">
        <v>23</v>
      </c>
      <c r="K68" s="39">
        <v>39.6</v>
      </c>
      <c r="L68" s="1">
        <v>1998</v>
      </c>
      <c r="M68" s="1">
        <v>3</v>
      </c>
      <c r="N68" s="39">
        <v>39.700000000000003</v>
      </c>
      <c r="O68" s="1">
        <v>2010</v>
      </c>
      <c r="P68" s="1">
        <v>24</v>
      </c>
      <c r="Q68" s="39">
        <v>38.700000000000003</v>
      </c>
      <c r="R68" s="1">
        <v>2010</v>
      </c>
      <c r="S68" s="1">
        <v>2</v>
      </c>
      <c r="T68" s="39">
        <v>38</v>
      </c>
      <c r="U68" s="1">
        <v>1980</v>
      </c>
      <c r="V68" s="1">
        <v>11</v>
      </c>
      <c r="W68" s="39">
        <v>37.9</v>
      </c>
      <c r="X68" s="1">
        <v>1983</v>
      </c>
      <c r="Y68" s="1">
        <v>19</v>
      </c>
      <c r="Z68" s="39">
        <v>38.6</v>
      </c>
      <c r="AA68" s="1">
        <v>1983</v>
      </c>
      <c r="AB68" s="1">
        <v>28</v>
      </c>
      <c r="AC68" s="39">
        <v>39</v>
      </c>
      <c r="AD68" s="1">
        <v>2001</v>
      </c>
      <c r="AE68" s="1">
        <v>30</v>
      </c>
      <c r="AF68" s="39">
        <v>40.5</v>
      </c>
      <c r="AG68" s="1">
        <v>2024</v>
      </c>
      <c r="AH68" s="1">
        <v>15</v>
      </c>
      <c r="AI68" s="39">
        <v>40</v>
      </c>
      <c r="AJ68" s="1">
        <v>2023</v>
      </c>
      <c r="AK68" s="1">
        <v>2</v>
      </c>
      <c r="AL68" s="39">
        <v>37.700000000000003</v>
      </c>
      <c r="AM68" s="1">
        <v>2023</v>
      </c>
      <c r="AN68" s="1">
        <v>8</v>
      </c>
      <c r="AO68" s="39">
        <v>38.4</v>
      </c>
      <c r="AP68" s="1">
        <v>2023</v>
      </c>
      <c r="AQ68" s="1">
        <v>12</v>
      </c>
    </row>
    <row r="69" spans="1:43" ht="14.45" customHeight="1" x14ac:dyDescent="0.25">
      <c r="A69" s="1">
        <v>21115060</v>
      </c>
      <c r="B69" s="1" t="s">
        <v>971</v>
      </c>
      <c r="C69" s="1">
        <v>3.3292222219999998</v>
      </c>
      <c r="D69" s="1">
        <v>-75.184055560000004</v>
      </c>
      <c r="E69" s="1">
        <v>400</v>
      </c>
      <c r="F69" s="1" t="s">
        <v>231</v>
      </c>
      <c r="G69" s="1" t="s">
        <v>79</v>
      </c>
      <c r="H69" s="39">
        <v>39.6</v>
      </c>
      <c r="I69" s="1">
        <v>2016</v>
      </c>
      <c r="J69" s="1">
        <v>18</v>
      </c>
      <c r="K69" s="39">
        <v>40.200000000000003</v>
      </c>
      <c r="L69" s="1">
        <v>2010</v>
      </c>
      <c r="M69" s="1">
        <v>2</v>
      </c>
      <c r="N69" s="39">
        <v>40</v>
      </c>
      <c r="O69" s="1">
        <v>2016</v>
      </c>
      <c r="P69" s="1">
        <v>20</v>
      </c>
      <c r="Q69" s="39">
        <v>39.4</v>
      </c>
      <c r="R69" s="1">
        <v>2013</v>
      </c>
      <c r="S69" s="1">
        <v>17</v>
      </c>
      <c r="T69" s="39">
        <v>38.4</v>
      </c>
      <c r="U69" s="1">
        <v>2005</v>
      </c>
      <c r="V69" s="1">
        <v>15</v>
      </c>
      <c r="W69" s="39">
        <v>38</v>
      </c>
      <c r="X69" s="1">
        <v>2015</v>
      </c>
      <c r="Y69" s="1">
        <v>14</v>
      </c>
      <c r="Z69" s="39">
        <v>39</v>
      </c>
      <c r="AA69" s="1">
        <v>2023</v>
      </c>
      <c r="AB69" s="1">
        <v>25</v>
      </c>
      <c r="AC69" s="39">
        <v>39.799999999999997</v>
      </c>
      <c r="AD69" s="1">
        <v>2019</v>
      </c>
      <c r="AE69" s="1">
        <v>18</v>
      </c>
      <c r="AF69" s="39">
        <v>41</v>
      </c>
      <c r="AG69" s="1">
        <v>2015</v>
      </c>
      <c r="AH69" s="1">
        <v>21</v>
      </c>
      <c r="AI69" s="39">
        <v>40.4</v>
      </c>
      <c r="AJ69" s="1">
        <v>2023</v>
      </c>
      <c r="AK69" s="1">
        <v>1</v>
      </c>
      <c r="AL69" s="39">
        <v>39</v>
      </c>
      <c r="AM69" s="1">
        <v>2000</v>
      </c>
      <c r="AN69" s="1">
        <v>13</v>
      </c>
      <c r="AO69" s="39">
        <v>39.6</v>
      </c>
      <c r="AP69" s="1">
        <v>2015</v>
      </c>
      <c r="AQ69" s="1">
        <v>23</v>
      </c>
    </row>
    <row r="70" spans="1:43" ht="14.45" customHeight="1" x14ac:dyDescent="0.25">
      <c r="A70" s="1">
        <v>21115080</v>
      </c>
      <c r="B70" s="1" t="s">
        <v>972</v>
      </c>
      <c r="C70" s="1">
        <v>3.1830555559999998</v>
      </c>
      <c r="D70" s="1">
        <v>-75.247500000000002</v>
      </c>
      <c r="E70" s="1">
        <v>430</v>
      </c>
      <c r="F70" s="1" t="s">
        <v>231</v>
      </c>
      <c r="G70" s="1" t="s">
        <v>79</v>
      </c>
      <c r="H70" s="39">
        <v>40.200000000000003</v>
      </c>
      <c r="I70" s="1">
        <v>2010</v>
      </c>
      <c r="J70" s="1">
        <v>30</v>
      </c>
      <c r="K70" s="39">
        <v>41</v>
      </c>
      <c r="L70" s="1">
        <v>2010</v>
      </c>
      <c r="M70" s="1">
        <v>2</v>
      </c>
      <c r="N70" s="39">
        <v>41</v>
      </c>
      <c r="O70" s="1">
        <v>2024</v>
      </c>
      <c r="P70" s="1">
        <v>20</v>
      </c>
      <c r="Q70" s="39">
        <v>41.6</v>
      </c>
      <c r="R70" s="1">
        <v>2024</v>
      </c>
      <c r="S70" s="1">
        <v>16</v>
      </c>
      <c r="T70" s="39">
        <v>40.4</v>
      </c>
      <c r="U70" s="1">
        <v>2024</v>
      </c>
      <c r="V70" s="1">
        <v>17</v>
      </c>
      <c r="W70" s="39">
        <v>39.200000000000003</v>
      </c>
      <c r="X70" s="1">
        <v>1994</v>
      </c>
      <c r="Y70" s="1">
        <v>21</v>
      </c>
      <c r="Z70" s="39">
        <v>39.5</v>
      </c>
      <c r="AA70" s="1">
        <v>1999</v>
      </c>
      <c r="AB70" s="1">
        <v>15</v>
      </c>
      <c r="AC70" s="39">
        <v>40</v>
      </c>
      <c r="AD70" s="1">
        <v>2023</v>
      </c>
      <c r="AE70" s="1">
        <v>31</v>
      </c>
      <c r="AF70" s="39">
        <v>41</v>
      </c>
      <c r="AG70" s="1">
        <v>2023</v>
      </c>
      <c r="AH70" s="1">
        <v>1</v>
      </c>
      <c r="AI70" s="39">
        <v>41.2</v>
      </c>
      <c r="AJ70" s="1">
        <v>2023</v>
      </c>
      <c r="AK70" s="1">
        <v>18</v>
      </c>
      <c r="AL70" s="39">
        <v>39.200000000000003</v>
      </c>
      <c r="AM70" s="1">
        <v>2023</v>
      </c>
      <c r="AN70" s="1">
        <v>13</v>
      </c>
      <c r="AO70" s="39">
        <v>39.200000000000003</v>
      </c>
      <c r="AP70" s="1">
        <v>2023</v>
      </c>
      <c r="AQ70" s="1">
        <v>13</v>
      </c>
    </row>
    <row r="71" spans="1:43" ht="14.45" customHeight="1" x14ac:dyDescent="0.25">
      <c r="A71" s="1">
        <v>21115100</v>
      </c>
      <c r="B71" s="1" t="s">
        <v>973</v>
      </c>
      <c r="C71" s="1">
        <v>2.9426388889999999</v>
      </c>
      <c r="D71" s="1">
        <v>-75.066388889999999</v>
      </c>
      <c r="E71" s="1">
        <v>1100</v>
      </c>
      <c r="F71" s="1" t="s">
        <v>80</v>
      </c>
      <c r="G71" s="1" t="s">
        <v>79</v>
      </c>
      <c r="H71" s="39">
        <v>32.799999999999997</v>
      </c>
      <c r="I71" s="1">
        <v>2010</v>
      </c>
      <c r="J71" s="1">
        <v>31</v>
      </c>
      <c r="K71" s="39">
        <v>33.6</v>
      </c>
      <c r="L71" s="1">
        <v>1998</v>
      </c>
      <c r="M71" s="1">
        <v>3</v>
      </c>
      <c r="N71" s="39">
        <v>32.799999999999997</v>
      </c>
      <c r="O71" s="1">
        <v>2016</v>
      </c>
      <c r="P71" s="1">
        <v>27</v>
      </c>
      <c r="Q71" s="39">
        <v>31.6</v>
      </c>
      <c r="R71" s="1">
        <v>2010</v>
      </c>
      <c r="S71" s="1">
        <v>2</v>
      </c>
      <c r="T71" s="39">
        <v>36.6</v>
      </c>
      <c r="U71" s="1">
        <v>1983</v>
      </c>
      <c r="V71" s="1">
        <v>8</v>
      </c>
      <c r="W71" s="39">
        <v>34.6</v>
      </c>
      <c r="X71" s="1">
        <v>1983</v>
      </c>
      <c r="Y71" s="1">
        <v>11</v>
      </c>
      <c r="Z71" s="39">
        <v>33.4</v>
      </c>
      <c r="AA71" s="1">
        <v>1980</v>
      </c>
      <c r="AB71" s="1">
        <v>30</v>
      </c>
      <c r="AC71" s="39">
        <v>33.4</v>
      </c>
      <c r="AD71" s="1">
        <v>1997</v>
      </c>
      <c r="AE71" s="1">
        <v>24</v>
      </c>
      <c r="AF71" s="39">
        <v>34.200000000000003</v>
      </c>
      <c r="AG71" s="1">
        <v>2024</v>
      </c>
      <c r="AH71" s="1">
        <v>15</v>
      </c>
      <c r="AI71" s="39">
        <v>33.6</v>
      </c>
      <c r="AJ71" s="1">
        <v>2024</v>
      </c>
      <c r="AK71" s="1">
        <v>18</v>
      </c>
      <c r="AL71" s="39">
        <v>32</v>
      </c>
      <c r="AM71" s="1">
        <v>1992</v>
      </c>
      <c r="AN71" s="1">
        <v>2</v>
      </c>
      <c r="AO71" s="39">
        <v>31.4</v>
      </c>
      <c r="AP71" s="1">
        <v>1997</v>
      </c>
      <c r="AQ71" s="1">
        <v>11</v>
      </c>
    </row>
    <row r="72" spans="1:43" ht="14.45" customHeight="1" x14ac:dyDescent="0.25">
      <c r="A72" s="1">
        <v>21115160</v>
      </c>
      <c r="B72" s="1" t="s">
        <v>974</v>
      </c>
      <c r="C72" s="1">
        <v>3.133055556</v>
      </c>
      <c r="D72" s="1">
        <v>-75.081527780000002</v>
      </c>
      <c r="E72" s="1">
        <v>600</v>
      </c>
      <c r="F72" s="1" t="s">
        <v>734</v>
      </c>
      <c r="G72" s="1" t="s">
        <v>79</v>
      </c>
      <c r="H72" s="39">
        <v>39</v>
      </c>
      <c r="I72" s="1">
        <v>2010</v>
      </c>
      <c r="J72" s="1">
        <v>21</v>
      </c>
      <c r="K72" s="39">
        <v>39.4</v>
      </c>
      <c r="L72" s="1">
        <v>2010</v>
      </c>
      <c r="M72" s="1">
        <v>21</v>
      </c>
      <c r="N72" s="39">
        <v>38.200000000000003</v>
      </c>
      <c r="O72" s="1">
        <v>2010</v>
      </c>
      <c r="P72" s="1">
        <v>24</v>
      </c>
      <c r="Q72" s="39">
        <v>37.4</v>
      </c>
      <c r="R72" s="1">
        <v>2013</v>
      </c>
      <c r="S72" s="1">
        <v>17</v>
      </c>
      <c r="T72" s="39">
        <v>36.4</v>
      </c>
      <c r="U72" s="1">
        <v>2015</v>
      </c>
      <c r="V72" s="1">
        <v>15</v>
      </c>
      <c r="W72" s="39">
        <v>37.6</v>
      </c>
      <c r="X72" s="1">
        <v>1996</v>
      </c>
      <c r="Y72" s="1">
        <v>29</v>
      </c>
      <c r="Z72" s="39">
        <v>37.4</v>
      </c>
      <c r="AA72" s="1">
        <v>2014</v>
      </c>
      <c r="AB72" s="1">
        <v>5</v>
      </c>
      <c r="AC72" s="39">
        <v>37.799999999999997</v>
      </c>
      <c r="AD72" s="1">
        <v>2001</v>
      </c>
      <c r="AE72" s="1">
        <v>31</v>
      </c>
      <c r="AF72" s="39">
        <v>39.4</v>
      </c>
      <c r="AG72" s="1">
        <v>2015</v>
      </c>
      <c r="AH72" s="1">
        <v>28</v>
      </c>
      <c r="AI72" s="39">
        <v>38.200000000000003</v>
      </c>
      <c r="AJ72" s="1">
        <v>2006</v>
      </c>
      <c r="AK72" s="1">
        <v>10</v>
      </c>
      <c r="AL72" s="39">
        <v>37</v>
      </c>
      <c r="AM72" s="1">
        <v>1992</v>
      </c>
      <c r="AN72" s="1">
        <v>2</v>
      </c>
      <c r="AO72" s="39">
        <v>37.6</v>
      </c>
      <c r="AP72" s="1">
        <v>1983</v>
      </c>
      <c r="AQ72" s="1">
        <v>27</v>
      </c>
    </row>
    <row r="73" spans="1:43" ht="14.45" customHeight="1" x14ac:dyDescent="0.25">
      <c r="A73" s="1">
        <v>21125010</v>
      </c>
      <c r="B73" s="1" t="s">
        <v>975</v>
      </c>
      <c r="C73" s="1">
        <v>2.9356944440000001</v>
      </c>
      <c r="D73" s="1">
        <v>-75.589055560000006</v>
      </c>
      <c r="E73" s="1">
        <v>1300</v>
      </c>
      <c r="F73" s="1" t="s">
        <v>750</v>
      </c>
      <c r="G73" s="1" t="s">
        <v>79</v>
      </c>
      <c r="H73" s="39">
        <v>30.4</v>
      </c>
      <c r="I73" s="1">
        <v>2016</v>
      </c>
      <c r="J73" s="1">
        <v>27</v>
      </c>
      <c r="K73" s="39">
        <v>31.6</v>
      </c>
      <c r="L73" s="1">
        <v>1998</v>
      </c>
      <c r="M73" s="1">
        <v>12</v>
      </c>
      <c r="N73" s="39">
        <v>30.8</v>
      </c>
      <c r="O73" s="1">
        <v>2004</v>
      </c>
      <c r="P73" s="1">
        <v>20</v>
      </c>
      <c r="Q73" s="39">
        <v>29.8</v>
      </c>
      <c r="R73" s="1">
        <v>2010</v>
      </c>
      <c r="S73" s="1">
        <v>22</v>
      </c>
      <c r="T73" s="39">
        <v>30</v>
      </c>
      <c r="U73" s="1">
        <v>2008</v>
      </c>
      <c r="V73" s="1">
        <v>6</v>
      </c>
      <c r="W73" s="39">
        <v>29.6</v>
      </c>
      <c r="X73" s="1">
        <v>1983</v>
      </c>
      <c r="Y73" s="1">
        <v>17</v>
      </c>
      <c r="Z73" s="39">
        <v>29.6</v>
      </c>
      <c r="AA73" s="1">
        <v>1983</v>
      </c>
      <c r="AB73" s="1">
        <v>24</v>
      </c>
      <c r="AC73" s="39">
        <v>30.4</v>
      </c>
      <c r="AD73" s="1">
        <v>1997</v>
      </c>
      <c r="AE73" s="1">
        <v>28</v>
      </c>
      <c r="AF73" s="39">
        <v>31.4</v>
      </c>
      <c r="AG73" s="1">
        <v>2015</v>
      </c>
      <c r="AH73" s="1">
        <v>21</v>
      </c>
      <c r="AI73" s="39">
        <v>31.2</v>
      </c>
      <c r="AJ73" s="1">
        <v>2006</v>
      </c>
      <c r="AK73" s="1">
        <v>10</v>
      </c>
      <c r="AL73" s="39">
        <v>29.4</v>
      </c>
      <c r="AM73" s="1">
        <v>2002</v>
      </c>
      <c r="AN73" s="1">
        <v>30</v>
      </c>
      <c r="AO73" s="39">
        <v>30.2</v>
      </c>
      <c r="AP73" s="1">
        <v>2002</v>
      </c>
      <c r="AQ73" s="1">
        <v>12</v>
      </c>
    </row>
    <row r="74" spans="1:43" ht="14.45" customHeight="1" x14ac:dyDescent="0.25">
      <c r="A74" s="1">
        <v>21135020</v>
      </c>
      <c r="B74" s="1" t="s">
        <v>976</v>
      </c>
      <c r="C74" s="1">
        <v>3.85575</v>
      </c>
      <c r="D74" s="1">
        <v>-75.015749999999997</v>
      </c>
      <c r="E74" s="1">
        <v>313</v>
      </c>
      <c r="F74" s="1" t="s">
        <v>481</v>
      </c>
      <c r="G74" s="1" t="s">
        <v>70</v>
      </c>
      <c r="H74" s="39">
        <v>39.5</v>
      </c>
      <c r="I74" s="1">
        <v>1998</v>
      </c>
      <c r="J74" s="1">
        <v>4</v>
      </c>
      <c r="K74" s="39">
        <v>40.5</v>
      </c>
      <c r="L74" s="1">
        <v>1998</v>
      </c>
      <c r="M74" s="1">
        <v>17</v>
      </c>
      <c r="N74" s="39">
        <v>39.6</v>
      </c>
      <c r="O74" s="1">
        <v>2024</v>
      </c>
      <c r="P74" s="1">
        <v>13</v>
      </c>
      <c r="Q74" s="39">
        <v>38.4</v>
      </c>
      <c r="R74" s="1">
        <v>2005</v>
      </c>
      <c r="S74" s="1">
        <v>19</v>
      </c>
      <c r="T74" s="39">
        <v>38.5</v>
      </c>
      <c r="U74" s="1">
        <v>1998</v>
      </c>
      <c r="V74" s="1">
        <v>7</v>
      </c>
      <c r="W74" s="39">
        <v>39.200000000000003</v>
      </c>
      <c r="X74" s="1">
        <v>1992</v>
      </c>
      <c r="Y74" s="1">
        <v>9</v>
      </c>
      <c r="Z74" s="39">
        <v>39</v>
      </c>
      <c r="AA74" s="1">
        <v>2015</v>
      </c>
      <c r="AB74" s="1">
        <v>4</v>
      </c>
      <c r="AC74" s="39">
        <v>40</v>
      </c>
      <c r="AD74" s="1">
        <v>2015</v>
      </c>
      <c r="AE74" s="1">
        <v>25</v>
      </c>
      <c r="AF74" s="39">
        <v>42.4</v>
      </c>
      <c r="AG74" s="1">
        <v>2015</v>
      </c>
      <c r="AH74" s="1">
        <v>27</v>
      </c>
      <c r="AI74" s="39">
        <v>40</v>
      </c>
      <c r="AJ74" s="1">
        <v>2024</v>
      </c>
      <c r="AK74" s="1">
        <v>30</v>
      </c>
      <c r="AL74" s="39">
        <v>37.5</v>
      </c>
      <c r="AM74" s="1">
        <v>1997</v>
      </c>
      <c r="AN74" s="1">
        <v>6</v>
      </c>
      <c r="AO74" s="39">
        <v>39.4</v>
      </c>
      <c r="AP74" s="1">
        <v>2015</v>
      </c>
      <c r="AQ74" s="1">
        <v>14</v>
      </c>
    </row>
    <row r="75" spans="1:43" ht="14.45" customHeight="1" x14ac:dyDescent="0.25">
      <c r="A75" s="1">
        <v>21135030</v>
      </c>
      <c r="B75" s="1" t="s">
        <v>977</v>
      </c>
      <c r="C75" s="1">
        <v>3.5738333330000001</v>
      </c>
      <c r="D75" s="1">
        <v>-75.108999999999995</v>
      </c>
      <c r="E75" s="1">
        <v>415</v>
      </c>
      <c r="F75" s="1" t="s">
        <v>223</v>
      </c>
      <c r="G75" s="1" t="s">
        <v>70</v>
      </c>
      <c r="H75" s="39">
        <v>40.799999999999997</v>
      </c>
      <c r="I75" s="1">
        <v>2024</v>
      </c>
      <c r="J75" s="1">
        <v>26</v>
      </c>
      <c r="K75" s="39">
        <v>42.8</v>
      </c>
      <c r="L75" s="1">
        <v>1998</v>
      </c>
      <c r="M75" s="1">
        <v>3</v>
      </c>
      <c r="N75" s="39">
        <v>42.4</v>
      </c>
      <c r="O75" s="1">
        <v>2024</v>
      </c>
      <c r="P75" s="1">
        <v>17</v>
      </c>
      <c r="Q75" s="39">
        <v>41.2</v>
      </c>
      <c r="R75" s="1">
        <v>2014</v>
      </c>
      <c r="S75" s="1">
        <v>13</v>
      </c>
      <c r="T75" s="39">
        <v>42</v>
      </c>
      <c r="U75" s="1">
        <v>2015</v>
      </c>
      <c r="V75" s="1">
        <v>20</v>
      </c>
      <c r="W75" s="39">
        <v>41.4</v>
      </c>
      <c r="X75" s="1">
        <v>2015</v>
      </c>
      <c r="Y75" s="1">
        <v>19</v>
      </c>
      <c r="Z75" s="39">
        <v>41.4</v>
      </c>
      <c r="AA75" s="1">
        <v>2015</v>
      </c>
      <c r="AB75" s="1">
        <v>3</v>
      </c>
      <c r="AC75" s="39">
        <v>42.4</v>
      </c>
      <c r="AD75" s="1">
        <v>2015</v>
      </c>
      <c r="AE75" s="1">
        <v>28</v>
      </c>
      <c r="AF75" s="39">
        <v>44</v>
      </c>
      <c r="AG75" s="1">
        <v>2015</v>
      </c>
      <c r="AH75" s="1">
        <v>22</v>
      </c>
      <c r="AI75" s="39">
        <v>42.6</v>
      </c>
      <c r="AJ75" s="1">
        <v>2023</v>
      </c>
      <c r="AK75" s="1">
        <v>12</v>
      </c>
      <c r="AL75" s="39">
        <v>40</v>
      </c>
      <c r="AM75" s="1">
        <v>1979</v>
      </c>
      <c r="AN75" s="1">
        <v>29</v>
      </c>
      <c r="AO75" s="39">
        <v>41.4</v>
      </c>
      <c r="AP75" s="1">
        <v>2015</v>
      </c>
      <c r="AQ75" s="1">
        <v>27</v>
      </c>
    </row>
    <row r="76" spans="1:43" ht="14.45" customHeight="1" x14ac:dyDescent="0.25">
      <c r="A76" s="1">
        <v>21135050</v>
      </c>
      <c r="B76" s="1" t="s">
        <v>978</v>
      </c>
      <c r="C76" s="1">
        <v>3.0987777780000001</v>
      </c>
      <c r="D76" s="1">
        <v>-75.530027779999998</v>
      </c>
      <c r="E76" s="1">
        <v>1691</v>
      </c>
      <c r="F76" s="1" t="s">
        <v>80</v>
      </c>
      <c r="G76" s="1" t="s">
        <v>79</v>
      </c>
      <c r="H76" s="39">
        <v>26.8</v>
      </c>
      <c r="I76" s="1">
        <v>2003</v>
      </c>
      <c r="J76" s="1">
        <v>11</v>
      </c>
      <c r="K76" s="39">
        <v>27.8</v>
      </c>
      <c r="L76" s="1">
        <v>1998</v>
      </c>
      <c r="M76" s="1">
        <v>3</v>
      </c>
      <c r="N76" s="39">
        <v>28.2</v>
      </c>
      <c r="O76" s="1">
        <v>2004</v>
      </c>
      <c r="P76" s="1">
        <v>21</v>
      </c>
      <c r="Q76" s="39">
        <v>26.2</v>
      </c>
      <c r="R76" s="1">
        <v>2004</v>
      </c>
      <c r="S76" s="1">
        <v>5</v>
      </c>
      <c r="T76" s="39">
        <v>26.4</v>
      </c>
      <c r="U76" s="1">
        <v>1992</v>
      </c>
      <c r="V76" s="1">
        <v>18</v>
      </c>
      <c r="W76" s="39">
        <v>26.8</v>
      </c>
      <c r="X76" s="1">
        <v>1997</v>
      </c>
      <c r="Y76" s="1">
        <v>29</v>
      </c>
      <c r="Z76" s="39">
        <v>26</v>
      </c>
      <c r="AA76" s="1">
        <v>1998</v>
      </c>
      <c r="AB76" s="1">
        <v>7</v>
      </c>
      <c r="AC76" s="39">
        <v>28.2</v>
      </c>
      <c r="AD76" s="1">
        <v>2003</v>
      </c>
      <c r="AE76" s="1">
        <v>6</v>
      </c>
      <c r="AF76" s="39">
        <v>29.6</v>
      </c>
      <c r="AG76" s="1">
        <v>2024</v>
      </c>
      <c r="AH76" s="1">
        <v>15</v>
      </c>
      <c r="AI76" s="39">
        <v>28</v>
      </c>
      <c r="AJ76" s="1">
        <v>2023</v>
      </c>
      <c r="AK76" s="1">
        <v>1</v>
      </c>
      <c r="AL76" s="39">
        <v>27.4</v>
      </c>
      <c r="AM76" s="1">
        <v>2023</v>
      </c>
      <c r="AN76" s="1">
        <v>14</v>
      </c>
      <c r="AO76" s="39">
        <v>27</v>
      </c>
      <c r="AP76" s="1">
        <v>2023</v>
      </c>
      <c r="AQ76" s="1">
        <v>12</v>
      </c>
    </row>
    <row r="77" spans="1:43" ht="14.45" customHeight="1" x14ac:dyDescent="0.25">
      <c r="A77" s="1">
        <v>21145020</v>
      </c>
      <c r="B77" s="1" t="s">
        <v>979</v>
      </c>
      <c r="C77" s="1">
        <v>3.2761111110000001</v>
      </c>
      <c r="D77" s="1">
        <v>-74.935833329999994</v>
      </c>
      <c r="E77" s="1">
        <v>638</v>
      </c>
      <c r="F77" s="1" t="s">
        <v>734</v>
      </c>
      <c r="G77" s="1" t="s">
        <v>79</v>
      </c>
      <c r="H77" s="39">
        <v>37.6</v>
      </c>
      <c r="I77" s="1">
        <v>2019</v>
      </c>
      <c r="J77" s="1">
        <v>27</v>
      </c>
      <c r="K77" s="39">
        <v>37.200000000000003</v>
      </c>
      <c r="L77" s="1">
        <v>2019</v>
      </c>
      <c r="M77" s="1">
        <v>15</v>
      </c>
      <c r="N77" s="39">
        <v>38.799999999999997</v>
      </c>
      <c r="O77" s="1">
        <v>2020</v>
      </c>
      <c r="P77" s="1">
        <v>29</v>
      </c>
      <c r="Q77" s="39">
        <v>37.4</v>
      </c>
      <c r="R77" s="1">
        <v>2019</v>
      </c>
      <c r="S77" s="1">
        <v>30</v>
      </c>
      <c r="T77" s="39">
        <v>37.200000000000003</v>
      </c>
      <c r="U77" s="1">
        <v>2019</v>
      </c>
      <c r="V77" s="1">
        <v>1</v>
      </c>
      <c r="W77" s="39">
        <v>36.6</v>
      </c>
      <c r="X77" s="1">
        <v>2020</v>
      </c>
      <c r="Y77" s="1">
        <v>16</v>
      </c>
      <c r="Z77" s="39">
        <v>36.6</v>
      </c>
      <c r="AA77" s="1">
        <v>2019</v>
      </c>
      <c r="AB77" s="1">
        <v>3</v>
      </c>
      <c r="AC77" s="39">
        <v>38.200000000000003</v>
      </c>
      <c r="AD77" s="1">
        <v>2020</v>
      </c>
      <c r="AE77" s="1">
        <v>11</v>
      </c>
      <c r="AF77" s="39">
        <v>38.4</v>
      </c>
      <c r="AG77" s="1">
        <v>2019</v>
      </c>
      <c r="AH77" s="1">
        <v>10</v>
      </c>
      <c r="AI77" s="39">
        <v>37.200000000000003</v>
      </c>
      <c r="AJ77" s="1">
        <v>2018</v>
      </c>
      <c r="AK77" s="1">
        <v>1</v>
      </c>
      <c r="AL77" s="39">
        <v>37.200000000000003</v>
      </c>
      <c r="AM77" s="1">
        <v>2023</v>
      </c>
      <c r="AN77" s="1">
        <v>16</v>
      </c>
      <c r="AO77" s="39">
        <v>37</v>
      </c>
      <c r="AP77" s="1">
        <v>2018</v>
      </c>
      <c r="AQ77" s="1">
        <v>17</v>
      </c>
    </row>
    <row r="78" spans="1:43" ht="14.45" customHeight="1" x14ac:dyDescent="0.25">
      <c r="A78" s="1">
        <v>21145040</v>
      </c>
      <c r="B78" s="1" t="s">
        <v>980</v>
      </c>
      <c r="C78" s="1">
        <v>3.3733611109999999</v>
      </c>
      <c r="D78" s="1">
        <v>-75.110111110000005</v>
      </c>
      <c r="E78" s="1">
        <v>440</v>
      </c>
      <c r="F78" s="1" t="s">
        <v>231</v>
      </c>
      <c r="G78" s="1" t="s">
        <v>79</v>
      </c>
      <c r="H78" s="39">
        <v>40.6</v>
      </c>
      <c r="I78" s="1">
        <v>2024</v>
      </c>
      <c r="J78" s="1">
        <v>26</v>
      </c>
      <c r="K78" s="39">
        <v>42</v>
      </c>
      <c r="L78" s="1">
        <v>1998</v>
      </c>
      <c r="M78" s="1">
        <v>3</v>
      </c>
      <c r="N78" s="39">
        <v>41.8</v>
      </c>
      <c r="O78" s="1">
        <v>2003</v>
      </c>
      <c r="P78" s="1">
        <v>13</v>
      </c>
      <c r="Q78" s="39">
        <v>40</v>
      </c>
      <c r="R78" s="1">
        <v>1979</v>
      </c>
      <c r="S78" s="1">
        <v>13</v>
      </c>
      <c r="T78" s="39">
        <v>42</v>
      </c>
      <c r="U78" s="1">
        <v>1980</v>
      </c>
      <c r="V78" s="1">
        <v>28</v>
      </c>
      <c r="W78" s="39">
        <v>39.799999999999997</v>
      </c>
      <c r="X78" s="1">
        <v>1987</v>
      </c>
      <c r="Y78" s="1">
        <v>13</v>
      </c>
      <c r="Z78" s="39">
        <v>42</v>
      </c>
      <c r="AA78" s="1">
        <v>1980</v>
      </c>
      <c r="AB78" s="1">
        <v>7</v>
      </c>
      <c r="AC78" s="39">
        <v>41.4</v>
      </c>
      <c r="AD78" s="1">
        <v>2001</v>
      </c>
      <c r="AE78" s="1">
        <v>27</v>
      </c>
      <c r="AF78" s="39">
        <v>41</v>
      </c>
      <c r="AG78" s="1">
        <v>2024</v>
      </c>
      <c r="AH78" s="1">
        <v>14</v>
      </c>
      <c r="AI78" s="39">
        <v>41.4</v>
      </c>
      <c r="AJ78" s="1">
        <v>2023</v>
      </c>
      <c r="AK78" s="1">
        <v>12</v>
      </c>
      <c r="AL78" s="39">
        <v>40</v>
      </c>
      <c r="AM78" s="1">
        <v>1989</v>
      </c>
      <c r="AN78" s="1">
        <v>20</v>
      </c>
      <c r="AO78" s="39">
        <v>40.4</v>
      </c>
      <c r="AP78" s="1">
        <v>2023</v>
      </c>
      <c r="AQ78" s="1">
        <v>13</v>
      </c>
    </row>
    <row r="79" spans="1:43" ht="14.45" customHeight="1" x14ac:dyDescent="0.25">
      <c r="A79" s="1">
        <v>21145070</v>
      </c>
      <c r="B79" s="1" t="s">
        <v>981</v>
      </c>
      <c r="C79" s="1">
        <v>3.3110277780000001</v>
      </c>
      <c r="D79" s="1">
        <v>-74.702888889999997</v>
      </c>
      <c r="E79" s="1">
        <v>1476</v>
      </c>
      <c r="F79" s="1" t="s">
        <v>235</v>
      </c>
      <c r="G79" s="1" t="s">
        <v>79</v>
      </c>
      <c r="H79" s="39">
        <v>28.6</v>
      </c>
      <c r="I79" s="1">
        <v>1998</v>
      </c>
      <c r="J79" s="1">
        <v>27</v>
      </c>
      <c r="K79" s="39">
        <v>31</v>
      </c>
      <c r="L79" s="1">
        <v>2007</v>
      </c>
      <c r="M79" s="1">
        <v>8</v>
      </c>
      <c r="N79" s="39">
        <v>32</v>
      </c>
      <c r="O79" s="1">
        <v>1999</v>
      </c>
      <c r="P79" s="1">
        <v>20</v>
      </c>
      <c r="Q79" s="39">
        <v>27.2</v>
      </c>
      <c r="R79" s="1">
        <v>1988</v>
      </c>
      <c r="S79" s="1">
        <v>16</v>
      </c>
      <c r="T79" s="39">
        <v>28</v>
      </c>
      <c r="U79" s="1">
        <v>1983</v>
      </c>
      <c r="V79" s="1">
        <v>30</v>
      </c>
      <c r="W79" s="39">
        <v>26.2</v>
      </c>
      <c r="X79" s="1">
        <v>1990</v>
      </c>
      <c r="Y79" s="1">
        <v>26</v>
      </c>
      <c r="Z79" s="39">
        <v>27</v>
      </c>
      <c r="AA79" s="1">
        <v>1997</v>
      </c>
      <c r="AB79" s="1">
        <v>16</v>
      </c>
      <c r="AC79" s="39">
        <v>28</v>
      </c>
      <c r="AD79" s="1">
        <v>1997</v>
      </c>
      <c r="AE79" s="1">
        <v>24</v>
      </c>
      <c r="AF79" s="39">
        <v>29.2</v>
      </c>
      <c r="AG79" s="1">
        <v>1994</v>
      </c>
      <c r="AH79" s="1">
        <v>29</v>
      </c>
      <c r="AI79" s="39">
        <v>28</v>
      </c>
      <c r="AJ79" s="1">
        <v>1998</v>
      </c>
      <c r="AK79" s="1">
        <v>13</v>
      </c>
      <c r="AL79" s="39">
        <v>28.4</v>
      </c>
      <c r="AM79" s="1">
        <v>1995</v>
      </c>
      <c r="AN79" s="1">
        <v>29</v>
      </c>
      <c r="AO79" s="39">
        <v>29.6</v>
      </c>
      <c r="AP79" s="1">
        <v>1993</v>
      </c>
      <c r="AQ79" s="1">
        <v>6</v>
      </c>
    </row>
    <row r="80" spans="1:43" ht="14.45" customHeight="1" x14ac:dyDescent="0.25">
      <c r="A80" s="1">
        <v>21165010</v>
      </c>
      <c r="B80" s="1" t="s">
        <v>982</v>
      </c>
      <c r="C80" s="1">
        <v>3.7876111109999999</v>
      </c>
      <c r="D80" s="1">
        <v>-74.917027779999998</v>
      </c>
      <c r="E80" s="1">
        <v>311</v>
      </c>
      <c r="F80" s="1" t="s">
        <v>489</v>
      </c>
      <c r="G80" s="1" t="s">
        <v>70</v>
      </c>
      <c r="H80" s="39">
        <v>39.200000000000003</v>
      </c>
      <c r="I80" s="1">
        <v>2016</v>
      </c>
      <c r="J80" s="1">
        <v>1</v>
      </c>
      <c r="K80" s="39">
        <v>39.4</v>
      </c>
      <c r="L80" s="1">
        <v>2016</v>
      </c>
      <c r="M80" s="1">
        <v>16</v>
      </c>
      <c r="N80" s="39">
        <v>42</v>
      </c>
      <c r="O80" s="1">
        <v>2024</v>
      </c>
      <c r="P80" s="1">
        <v>16</v>
      </c>
      <c r="Q80" s="39">
        <v>37.4</v>
      </c>
      <c r="R80" s="1">
        <v>2024</v>
      </c>
      <c r="S80" s="1">
        <v>10</v>
      </c>
      <c r="T80" s="39">
        <v>38.4</v>
      </c>
      <c r="U80" s="1">
        <v>1998</v>
      </c>
      <c r="V80" s="1">
        <v>20</v>
      </c>
      <c r="W80" s="39">
        <v>38.4</v>
      </c>
      <c r="X80" s="1">
        <v>2005</v>
      </c>
      <c r="Y80" s="1">
        <v>10</v>
      </c>
      <c r="Z80" s="39">
        <v>38.200000000000003</v>
      </c>
      <c r="AA80" s="1">
        <v>2005</v>
      </c>
      <c r="AB80" s="1">
        <v>8</v>
      </c>
      <c r="AC80" s="39">
        <v>40.200000000000003</v>
      </c>
      <c r="AD80" s="1">
        <v>1999</v>
      </c>
      <c r="AE80" s="1">
        <v>18</v>
      </c>
      <c r="AF80" s="39">
        <v>42</v>
      </c>
      <c r="AG80" s="1">
        <v>2024</v>
      </c>
      <c r="AH80" s="1">
        <v>16</v>
      </c>
      <c r="AI80" s="39">
        <v>39.4</v>
      </c>
      <c r="AJ80" s="1">
        <v>2015</v>
      </c>
      <c r="AK80" s="1">
        <v>5</v>
      </c>
      <c r="AL80" s="39">
        <v>37.6</v>
      </c>
      <c r="AM80" s="1">
        <v>2023</v>
      </c>
      <c r="AN80" s="1">
        <v>27</v>
      </c>
      <c r="AO80" s="39">
        <v>39.6</v>
      </c>
      <c r="AP80" s="1">
        <v>2015</v>
      </c>
      <c r="AQ80" s="1">
        <v>31</v>
      </c>
    </row>
    <row r="81" spans="1:43" ht="14.45" customHeight="1" x14ac:dyDescent="0.25">
      <c r="A81" s="1">
        <v>21165030</v>
      </c>
      <c r="B81" s="1" t="s">
        <v>983</v>
      </c>
      <c r="C81" s="1">
        <v>3.8979460000000001</v>
      </c>
      <c r="D81" s="1">
        <v>-74.773088999999999</v>
      </c>
      <c r="E81" s="1">
        <v>389</v>
      </c>
      <c r="F81" s="1" t="s">
        <v>850</v>
      </c>
      <c r="G81" s="1" t="s">
        <v>70</v>
      </c>
      <c r="H81" s="39">
        <v>36.4</v>
      </c>
      <c r="I81" s="1">
        <v>1998</v>
      </c>
      <c r="J81" s="1">
        <v>24</v>
      </c>
      <c r="K81" s="39">
        <v>37.6</v>
      </c>
      <c r="L81" s="1">
        <v>1998</v>
      </c>
      <c r="M81" s="1">
        <v>3</v>
      </c>
      <c r="N81" s="39">
        <v>38.4</v>
      </c>
      <c r="O81" s="1">
        <v>2001</v>
      </c>
      <c r="P81" s="1">
        <v>21</v>
      </c>
      <c r="Q81" s="39">
        <v>37</v>
      </c>
      <c r="R81" s="1">
        <v>2003</v>
      </c>
      <c r="S81" s="1">
        <v>8</v>
      </c>
      <c r="T81" s="39">
        <v>36.4</v>
      </c>
      <c r="U81" s="1">
        <v>1995</v>
      </c>
      <c r="V81" s="1">
        <v>29</v>
      </c>
      <c r="W81" s="39">
        <v>36</v>
      </c>
      <c r="X81" s="1">
        <v>2004</v>
      </c>
      <c r="Y81" s="1">
        <v>21</v>
      </c>
      <c r="Z81" s="39">
        <v>37</v>
      </c>
      <c r="AA81" s="1">
        <v>1980</v>
      </c>
      <c r="AB81" s="1">
        <v>30</v>
      </c>
      <c r="AC81" s="39">
        <v>37.6</v>
      </c>
      <c r="AD81" s="1">
        <v>1983</v>
      </c>
      <c r="AE81" s="1">
        <v>14</v>
      </c>
      <c r="AF81" s="39">
        <v>38.200000000000003</v>
      </c>
      <c r="AG81" s="1">
        <v>1992</v>
      </c>
      <c r="AH81" s="1">
        <v>1</v>
      </c>
      <c r="AI81" s="39">
        <v>37.4</v>
      </c>
      <c r="AJ81" s="1">
        <v>2007</v>
      </c>
      <c r="AK81" s="1">
        <v>1</v>
      </c>
      <c r="AL81" s="39">
        <v>35.6</v>
      </c>
      <c r="AM81" s="1">
        <v>1997</v>
      </c>
      <c r="AN81" s="1">
        <v>12</v>
      </c>
      <c r="AO81" s="39">
        <v>35.4</v>
      </c>
      <c r="AP81" s="1">
        <v>2009</v>
      </c>
      <c r="AQ81" s="1">
        <v>16</v>
      </c>
    </row>
    <row r="82" spans="1:43" ht="14.45" customHeight="1" x14ac:dyDescent="0.25">
      <c r="A82" s="1">
        <v>21185030</v>
      </c>
      <c r="B82" s="1" t="s">
        <v>984</v>
      </c>
      <c r="C82" s="1">
        <v>4.0088333330000001</v>
      </c>
      <c r="D82" s="1">
        <v>-74.981388890000005</v>
      </c>
      <c r="E82" s="1">
        <v>332</v>
      </c>
      <c r="F82" s="1" t="s">
        <v>479</v>
      </c>
      <c r="G82" s="1" t="s">
        <v>70</v>
      </c>
      <c r="H82" s="39">
        <v>39.799999999999997</v>
      </c>
      <c r="I82" s="1">
        <v>2016</v>
      </c>
      <c r="J82" s="1">
        <v>1</v>
      </c>
      <c r="K82" s="39">
        <v>41.2</v>
      </c>
      <c r="L82" s="1">
        <v>2016</v>
      </c>
      <c r="M82" s="1">
        <v>16</v>
      </c>
      <c r="N82" s="39">
        <v>40.6</v>
      </c>
      <c r="O82" s="1">
        <v>2024</v>
      </c>
      <c r="P82" s="1">
        <v>13</v>
      </c>
      <c r="Q82" s="39">
        <v>38.4</v>
      </c>
      <c r="R82" s="1">
        <v>2013</v>
      </c>
      <c r="S82" s="1">
        <v>16</v>
      </c>
      <c r="T82" s="39">
        <v>38</v>
      </c>
      <c r="U82" s="1">
        <v>2016</v>
      </c>
      <c r="V82" s="1">
        <v>22</v>
      </c>
      <c r="W82" s="39">
        <v>39.6</v>
      </c>
      <c r="X82" s="1">
        <v>1994</v>
      </c>
      <c r="Y82" s="1">
        <v>16</v>
      </c>
      <c r="Z82" s="39">
        <v>38.799999999999997</v>
      </c>
      <c r="AA82" s="1">
        <v>1991</v>
      </c>
      <c r="AB82" s="1">
        <v>23</v>
      </c>
      <c r="AC82" s="39">
        <v>40.6</v>
      </c>
      <c r="AD82" s="1">
        <v>2024</v>
      </c>
      <c r="AE82" s="1">
        <v>30</v>
      </c>
      <c r="AF82" s="39">
        <v>41.6</v>
      </c>
      <c r="AG82" s="1">
        <v>2024</v>
      </c>
      <c r="AH82" s="1">
        <v>19</v>
      </c>
      <c r="AI82" s="39">
        <v>39.799999999999997</v>
      </c>
      <c r="AJ82" s="1">
        <v>1994</v>
      </c>
      <c r="AK82" s="1">
        <v>29</v>
      </c>
      <c r="AL82" s="39">
        <v>39</v>
      </c>
      <c r="AM82" s="1">
        <v>1994</v>
      </c>
      <c r="AN82" s="1">
        <v>19</v>
      </c>
      <c r="AO82" s="39">
        <v>39.6</v>
      </c>
      <c r="AP82" s="1">
        <v>2015</v>
      </c>
      <c r="AQ82" s="1">
        <v>31</v>
      </c>
    </row>
    <row r="83" spans="1:43" ht="14.45" customHeight="1" x14ac:dyDescent="0.25">
      <c r="A83" s="1">
        <v>21185040</v>
      </c>
      <c r="B83" s="1" t="s">
        <v>985</v>
      </c>
      <c r="C83" s="1">
        <v>4.2754444439999997</v>
      </c>
      <c r="D83" s="1">
        <v>-74.798000000000002</v>
      </c>
      <c r="E83" s="1">
        <v>305</v>
      </c>
      <c r="F83" s="1" t="s">
        <v>842</v>
      </c>
      <c r="G83" s="1" t="s">
        <v>70</v>
      </c>
      <c r="H83" s="39">
        <v>39</v>
      </c>
      <c r="I83" s="1">
        <v>1998</v>
      </c>
      <c r="J83" s="1">
        <v>23</v>
      </c>
      <c r="K83" s="39">
        <v>41</v>
      </c>
      <c r="L83" s="1">
        <v>1998</v>
      </c>
      <c r="M83" s="1">
        <v>3</v>
      </c>
      <c r="N83" s="39">
        <v>38.5</v>
      </c>
      <c r="O83" s="1">
        <v>1983</v>
      </c>
      <c r="P83" s="1">
        <v>4</v>
      </c>
      <c r="Q83" s="39">
        <v>38.4</v>
      </c>
      <c r="R83" s="1">
        <v>1980</v>
      </c>
      <c r="S83" s="1">
        <v>1</v>
      </c>
      <c r="T83" s="39">
        <v>39</v>
      </c>
      <c r="U83" s="1">
        <v>2022</v>
      </c>
      <c r="V83" s="1">
        <v>3</v>
      </c>
      <c r="W83" s="39">
        <v>37.799999999999997</v>
      </c>
      <c r="X83" s="1">
        <v>1980</v>
      </c>
      <c r="Y83" s="1">
        <v>15</v>
      </c>
      <c r="Z83" s="39">
        <v>39</v>
      </c>
      <c r="AA83" s="1">
        <v>1993</v>
      </c>
      <c r="AB83" s="1">
        <v>30</v>
      </c>
      <c r="AC83" s="39">
        <v>40</v>
      </c>
      <c r="AD83" s="1">
        <v>1997</v>
      </c>
      <c r="AE83" s="1">
        <v>25</v>
      </c>
      <c r="AF83" s="39">
        <v>39.6</v>
      </c>
      <c r="AG83" s="1">
        <v>2012</v>
      </c>
      <c r="AH83" s="1">
        <v>7</v>
      </c>
      <c r="AI83" s="39">
        <v>38.5</v>
      </c>
      <c r="AJ83" s="1">
        <v>1997</v>
      </c>
      <c r="AK83" s="1">
        <v>4</v>
      </c>
      <c r="AL83" s="39">
        <v>37</v>
      </c>
      <c r="AM83" s="1">
        <v>1997</v>
      </c>
      <c r="AN83" s="1">
        <v>1</v>
      </c>
      <c r="AO83" s="39">
        <v>38.6</v>
      </c>
      <c r="AP83" s="1">
        <v>2015</v>
      </c>
      <c r="AQ83" s="1">
        <v>31</v>
      </c>
    </row>
    <row r="84" spans="1:43" ht="14.45" customHeight="1" x14ac:dyDescent="0.25">
      <c r="A84" s="1">
        <v>21185080</v>
      </c>
      <c r="B84" s="1" t="s">
        <v>986</v>
      </c>
      <c r="C84" s="1">
        <v>4.2164583330000003</v>
      </c>
      <c r="D84" s="1">
        <v>-75.104611110999997</v>
      </c>
      <c r="E84" s="1">
        <v>591</v>
      </c>
      <c r="F84" s="1" t="s">
        <v>495</v>
      </c>
      <c r="G84" s="1" t="s">
        <v>70</v>
      </c>
      <c r="H84" s="39">
        <v>39</v>
      </c>
      <c r="I84" s="1">
        <v>2016</v>
      </c>
      <c r="J84" s="1">
        <v>28</v>
      </c>
      <c r="K84" s="39">
        <v>39</v>
      </c>
      <c r="L84" s="1">
        <v>2016</v>
      </c>
      <c r="M84" s="1">
        <v>7</v>
      </c>
      <c r="N84" s="39">
        <v>37.4</v>
      </c>
      <c r="O84" s="1">
        <v>2004</v>
      </c>
      <c r="P84" s="1">
        <v>13</v>
      </c>
      <c r="Q84" s="39">
        <v>37.799999999999997</v>
      </c>
      <c r="R84" s="1">
        <v>2005</v>
      </c>
      <c r="S84" s="1">
        <v>19</v>
      </c>
      <c r="T84" s="39">
        <v>37</v>
      </c>
      <c r="U84" s="1">
        <v>2007</v>
      </c>
      <c r="V84" s="1">
        <v>24</v>
      </c>
      <c r="W84" s="39">
        <v>37</v>
      </c>
      <c r="X84" s="1">
        <v>2007</v>
      </c>
      <c r="Y84" s="1">
        <v>20</v>
      </c>
      <c r="Z84" s="39">
        <v>37.6</v>
      </c>
      <c r="AA84" s="1">
        <v>2015</v>
      </c>
      <c r="AB84" s="1">
        <v>3</v>
      </c>
      <c r="AC84" s="39">
        <v>38.6</v>
      </c>
      <c r="AD84" s="1">
        <v>2015</v>
      </c>
      <c r="AE84" s="1">
        <v>28</v>
      </c>
      <c r="AF84" s="39">
        <v>39</v>
      </c>
      <c r="AG84" s="1">
        <v>2015</v>
      </c>
      <c r="AH84" s="1">
        <v>22</v>
      </c>
      <c r="AI84" s="39">
        <v>38</v>
      </c>
      <c r="AJ84" s="1">
        <v>1997</v>
      </c>
      <c r="AK84" s="1">
        <v>7</v>
      </c>
      <c r="AL84" s="39">
        <v>37.4</v>
      </c>
      <c r="AM84" s="1">
        <v>2015</v>
      </c>
      <c r="AN84" s="1">
        <v>12</v>
      </c>
      <c r="AO84" s="39">
        <v>37</v>
      </c>
      <c r="AP84" s="1">
        <v>2015</v>
      </c>
      <c r="AQ84" s="1">
        <v>8</v>
      </c>
    </row>
    <row r="85" spans="1:43" ht="14.45" customHeight="1" x14ac:dyDescent="0.25">
      <c r="A85" s="1">
        <v>21185090</v>
      </c>
      <c r="B85" s="1" t="s">
        <v>987</v>
      </c>
      <c r="C85" s="1">
        <v>4.1881388890000002</v>
      </c>
      <c r="D85" s="1">
        <v>-74.96047222</v>
      </c>
      <c r="E85" s="1">
        <v>371</v>
      </c>
      <c r="F85" s="1" t="s">
        <v>474</v>
      </c>
      <c r="G85" s="1" t="s">
        <v>70</v>
      </c>
      <c r="H85" s="39">
        <v>37.200000000000003</v>
      </c>
      <c r="I85" s="1">
        <v>1998</v>
      </c>
      <c r="J85" s="1">
        <v>24</v>
      </c>
      <c r="K85" s="39">
        <v>39.4</v>
      </c>
      <c r="L85" s="1">
        <v>1998</v>
      </c>
      <c r="M85" s="1">
        <v>3</v>
      </c>
      <c r="N85" s="39">
        <v>38.6</v>
      </c>
      <c r="O85" s="1">
        <v>2007</v>
      </c>
      <c r="P85" s="1">
        <v>1</v>
      </c>
      <c r="Q85" s="39">
        <v>37.4</v>
      </c>
      <c r="R85" s="1">
        <v>2005</v>
      </c>
      <c r="S85" s="1">
        <v>22</v>
      </c>
      <c r="T85" s="39">
        <v>36.799999999999997</v>
      </c>
      <c r="U85" s="1">
        <v>1998</v>
      </c>
      <c r="V85" s="1">
        <v>22</v>
      </c>
      <c r="W85" s="39">
        <v>38.4</v>
      </c>
      <c r="X85" s="1">
        <v>2002</v>
      </c>
      <c r="Y85" s="1">
        <v>30</v>
      </c>
      <c r="Z85" s="39">
        <v>38.799999999999997</v>
      </c>
      <c r="AA85" s="1">
        <v>2000</v>
      </c>
      <c r="AB85" s="1">
        <v>1</v>
      </c>
      <c r="AC85" s="39">
        <v>38.6</v>
      </c>
      <c r="AD85" s="1">
        <v>2001</v>
      </c>
      <c r="AE85" s="1">
        <v>30</v>
      </c>
      <c r="AF85" s="39">
        <v>39.799999999999997</v>
      </c>
      <c r="AG85" s="1">
        <v>1999</v>
      </c>
      <c r="AH85" s="1">
        <v>6</v>
      </c>
      <c r="AI85" s="39">
        <v>38.200000000000003</v>
      </c>
      <c r="AJ85" s="1">
        <v>2007</v>
      </c>
      <c r="AK85" s="1">
        <v>3</v>
      </c>
      <c r="AL85" s="39">
        <v>38.200000000000003</v>
      </c>
      <c r="AM85" s="1">
        <v>2004</v>
      </c>
      <c r="AN85" s="1">
        <v>21</v>
      </c>
      <c r="AO85" s="39">
        <v>35.6</v>
      </c>
      <c r="AP85" s="1">
        <v>1997</v>
      </c>
      <c r="AQ85" s="1">
        <v>7</v>
      </c>
    </row>
    <row r="86" spans="1:43" ht="14.45" customHeight="1" x14ac:dyDescent="0.25">
      <c r="A86" s="1">
        <v>21195060</v>
      </c>
      <c r="B86" s="1" t="s">
        <v>988</v>
      </c>
      <c r="C86" s="1">
        <v>4.1927222220000004</v>
      </c>
      <c r="D86" s="1">
        <v>-74.487416670000002</v>
      </c>
      <c r="E86" s="1">
        <v>950</v>
      </c>
      <c r="F86" s="1" t="s">
        <v>525</v>
      </c>
      <c r="G86" s="1" t="s">
        <v>73</v>
      </c>
      <c r="H86" s="39">
        <v>35.799999999999997</v>
      </c>
      <c r="I86" s="1">
        <v>2024</v>
      </c>
      <c r="J86" s="1">
        <v>23</v>
      </c>
      <c r="K86" s="39">
        <v>35.799999999999997</v>
      </c>
      <c r="L86" s="1">
        <v>2024</v>
      </c>
      <c r="M86" s="1">
        <v>11</v>
      </c>
      <c r="N86" s="39">
        <v>35.799999999999997</v>
      </c>
      <c r="O86" s="1">
        <v>2024</v>
      </c>
      <c r="P86" s="1">
        <v>16</v>
      </c>
      <c r="Q86" s="39">
        <v>34.4</v>
      </c>
      <c r="R86" s="1">
        <v>1981</v>
      </c>
      <c r="S86" s="1">
        <v>10</v>
      </c>
      <c r="T86" s="39">
        <v>33.6</v>
      </c>
      <c r="U86" s="1">
        <v>2021</v>
      </c>
      <c r="V86" s="1">
        <v>21</v>
      </c>
      <c r="W86" s="39">
        <v>33.200000000000003</v>
      </c>
      <c r="X86" s="1">
        <v>2019</v>
      </c>
      <c r="Y86" s="1">
        <v>27</v>
      </c>
      <c r="Z86" s="39">
        <v>34.4</v>
      </c>
      <c r="AA86" s="1">
        <v>2021</v>
      </c>
      <c r="AB86" s="1">
        <v>15</v>
      </c>
      <c r="AC86" s="39">
        <v>34.799999999999997</v>
      </c>
      <c r="AD86" s="1">
        <v>2015</v>
      </c>
      <c r="AE86" s="1">
        <v>6</v>
      </c>
      <c r="AF86" s="39">
        <v>38</v>
      </c>
      <c r="AG86" s="1">
        <v>2006</v>
      </c>
      <c r="AH86" s="1">
        <v>28</v>
      </c>
      <c r="AI86" s="39">
        <v>35.6</v>
      </c>
      <c r="AJ86" s="1">
        <v>2020</v>
      </c>
      <c r="AK86" s="1">
        <v>21</v>
      </c>
      <c r="AL86" s="39">
        <v>34.4</v>
      </c>
      <c r="AM86" s="1">
        <v>2021</v>
      </c>
      <c r="AN86" s="1">
        <v>18</v>
      </c>
      <c r="AO86" s="39">
        <v>34</v>
      </c>
      <c r="AP86" s="1">
        <v>2015</v>
      </c>
      <c r="AQ86" s="1">
        <v>29</v>
      </c>
    </row>
    <row r="87" spans="1:43" ht="14.45" customHeight="1" x14ac:dyDescent="0.25">
      <c r="A87" s="1">
        <v>21195110</v>
      </c>
      <c r="B87" s="1" t="s">
        <v>989</v>
      </c>
      <c r="C87" s="1">
        <v>3.9647222219999998</v>
      </c>
      <c r="D87" s="1">
        <v>-74.443749999999994</v>
      </c>
      <c r="E87" s="1">
        <v>250</v>
      </c>
      <c r="F87" s="1" t="s">
        <v>990</v>
      </c>
      <c r="G87" s="1" t="s">
        <v>73</v>
      </c>
      <c r="H87" s="39">
        <v>27</v>
      </c>
      <c r="I87" s="1">
        <v>2006</v>
      </c>
      <c r="J87" s="1">
        <v>2</v>
      </c>
      <c r="K87" s="39">
        <v>25</v>
      </c>
      <c r="L87" s="1">
        <v>2009</v>
      </c>
      <c r="M87" s="1">
        <v>4</v>
      </c>
      <c r="N87" s="39">
        <v>26</v>
      </c>
      <c r="O87" s="1">
        <v>2006</v>
      </c>
      <c r="P87" s="1">
        <v>23</v>
      </c>
      <c r="Q87" s="39">
        <v>25</v>
      </c>
      <c r="R87" s="1">
        <v>2024</v>
      </c>
      <c r="S87" s="1">
        <v>3</v>
      </c>
      <c r="T87" s="39">
        <v>25</v>
      </c>
      <c r="U87" s="1">
        <v>2024</v>
      </c>
      <c r="V87" s="1">
        <v>6</v>
      </c>
      <c r="W87" s="39">
        <v>24.8</v>
      </c>
      <c r="X87" s="1">
        <v>2006</v>
      </c>
      <c r="Y87" s="1">
        <v>11</v>
      </c>
      <c r="Z87" s="39">
        <v>24.8</v>
      </c>
      <c r="AA87" s="1">
        <v>2006</v>
      </c>
      <c r="AB87" s="1">
        <v>10</v>
      </c>
      <c r="AC87" s="39">
        <v>26.5</v>
      </c>
      <c r="AD87" s="1">
        <v>1997</v>
      </c>
      <c r="AE87" s="1">
        <v>16</v>
      </c>
      <c r="AF87" s="39">
        <v>25</v>
      </c>
      <c r="AG87" s="1">
        <v>1997</v>
      </c>
      <c r="AH87" s="1">
        <v>4</v>
      </c>
      <c r="AI87" s="39">
        <v>26.5</v>
      </c>
      <c r="AJ87" s="1">
        <v>1997</v>
      </c>
      <c r="AK87" s="1">
        <v>23</v>
      </c>
      <c r="AL87" s="39">
        <v>26.5</v>
      </c>
      <c r="AM87" s="1">
        <v>1997</v>
      </c>
      <c r="AN87" s="1">
        <v>2</v>
      </c>
      <c r="AO87" s="39">
        <v>24.5</v>
      </c>
      <c r="AP87" s="1">
        <v>1997</v>
      </c>
      <c r="AQ87" s="1">
        <v>2</v>
      </c>
    </row>
    <row r="88" spans="1:43" ht="14.45" customHeight="1" x14ac:dyDescent="0.25">
      <c r="A88" s="1">
        <v>21195120</v>
      </c>
      <c r="B88" s="1" t="s">
        <v>991</v>
      </c>
      <c r="C88" s="1">
        <v>4.3929200000000002</v>
      </c>
      <c r="D88" s="1">
        <v>-74.392719999999997</v>
      </c>
      <c r="E88" s="1">
        <v>1421</v>
      </c>
      <c r="F88" s="1" t="s">
        <v>515</v>
      </c>
      <c r="G88" s="1" t="s">
        <v>73</v>
      </c>
      <c r="H88" s="39">
        <v>30.2</v>
      </c>
      <c r="I88" s="1">
        <v>1994</v>
      </c>
      <c r="J88" s="1">
        <v>1</v>
      </c>
      <c r="K88" s="39">
        <v>33.200000000000003</v>
      </c>
      <c r="L88" s="1">
        <v>2005</v>
      </c>
      <c r="M88" s="1">
        <v>23</v>
      </c>
      <c r="N88" s="39">
        <v>32</v>
      </c>
      <c r="O88" s="1">
        <v>2004</v>
      </c>
      <c r="P88" s="1">
        <v>17</v>
      </c>
      <c r="Q88" s="39">
        <v>29.2</v>
      </c>
      <c r="R88" s="1">
        <v>1995</v>
      </c>
      <c r="S88" s="1">
        <v>9</v>
      </c>
      <c r="T88" s="39">
        <v>30</v>
      </c>
      <c r="U88" s="1">
        <v>2004</v>
      </c>
      <c r="V88" s="1">
        <v>10</v>
      </c>
      <c r="W88" s="39">
        <v>31</v>
      </c>
      <c r="X88" s="1">
        <v>2007</v>
      </c>
      <c r="Y88" s="1">
        <v>12</v>
      </c>
      <c r="Z88" s="39">
        <v>30.2</v>
      </c>
      <c r="AA88" s="1">
        <v>2015</v>
      </c>
      <c r="AB88" s="1">
        <v>2</v>
      </c>
      <c r="AC88" s="39">
        <v>30.6</v>
      </c>
      <c r="AD88" s="1">
        <v>2015</v>
      </c>
      <c r="AE88" s="1">
        <v>6</v>
      </c>
      <c r="AF88" s="39">
        <v>32</v>
      </c>
      <c r="AG88" s="1">
        <v>2015</v>
      </c>
      <c r="AH88" s="1">
        <v>26</v>
      </c>
      <c r="AI88" s="39">
        <v>30</v>
      </c>
      <c r="AJ88" s="1">
        <v>2004</v>
      </c>
      <c r="AK88" s="1">
        <v>2</v>
      </c>
      <c r="AL88" s="39">
        <v>29.5</v>
      </c>
      <c r="AM88" s="1">
        <v>2006</v>
      </c>
      <c r="AN88" s="1">
        <v>4</v>
      </c>
      <c r="AO88" s="39">
        <v>30.4</v>
      </c>
      <c r="AP88" s="1">
        <v>1993</v>
      </c>
      <c r="AQ88" s="1">
        <v>24</v>
      </c>
    </row>
    <row r="89" spans="1:43" ht="14.45" customHeight="1" x14ac:dyDescent="0.25">
      <c r="A89" s="1">
        <v>21205012</v>
      </c>
      <c r="B89" s="1" t="s">
        <v>992</v>
      </c>
      <c r="C89" s="1">
        <v>4.6372299999999997</v>
      </c>
      <c r="D89" s="1">
        <v>-74.088920000000002</v>
      </c>
      <c r="E89" s="1">
        <v>2556</v>
      </c>
      <c r="F89" s="1" t="s">
        <v>502</v>
      </c>
      <c r="G89" s="1" t="s">
        <v>74</v>
      </c>
      <c r="H89" s="39">
        <v>24.6</v>
      </c>
      <c r="I89" s="1">
        <v>1998</v>
      </c>
      <c r="J89" s="1">
        <v>22</v>
      </c>
      <c r="K89" s="39">
        <v>23.8</v>
      </c>
      <c r="L89" s="1">
        <v>1995</v>
      </c>
      <c r="M89" s="1">
        <v>13</v>
      </c>
      <c r="N89" s="39">
        <v>24.1</v>
      </c>
      <c r="O89" s="1">
        <v>1988</v>
      </c>
      <c r="P89" s="1">
        <v>1</v>
      </c>
      <c r="Q89" s="39">
        <v>25.4</v>
      </c>
      <c r="R89" s="1">
        <v>2024</v>
      </c>
      <c r="S89" s="1">
        <v>16</v>
      </c>
      <c r="T89" s="39">
        <v>25.4</v>
      </c>
      <c r="U89" s="1">
        <v>2024</v>
      </c>
      <c r="V89" s="1">
        <v>11</v>
      </c>
      <c r="W89" s="39">
        <v>25.2</v>
      </c>
      <c r="X89" s="1">
        <v>2013</v>
      </c>
      <c r="Y89" s="1">
        <v>17</v>
      </c>
      <c r="Z89" s="39">
        <v>23.2</v>
      </c>
      <c r="AA89" s="1">
        <v>2011</v>
      </c>
      <c r="AB89" s="1">
        <v>14</v>
      </c>
      <c r="AC89" s="39">
        <v>22.8</v>
      </c>
      <c r="AD89" s="1">
        <v>2023</v>
      </c>
      <c r="AE89" s="1">
        <v>16</v>
      </c>
      <c r="AF89" s="39">
        <v>24</v>
      </c>
      <c r="AG89" s="1">
        <v>2002</v>
      </c>
      <c r="AH89" s="1">
        <v>12</v>
      </c>
      <c r="AI89" s="39">
        <v>24.2</v>
      </c>
      <c r="AJ89" s="1">
        <v>2023</v>
      </c>
      <c r="AK89" s="1">
        <v>25</v>
      </c>
      <c r="AL89" s="39">
        <v>23.4</v>
      </c>
      <c r="AM89" s="1">
        <v>2011</v>
      </c>
      <c r="AN89" s="1">
        <v>5</v>
      </c>
      <c r="AO89" s="39">
        <v>23.2</v>
      </c>
      <c r="AP89" s="1">
        <v>2011</v>
      </c>
      <c r="AQ89" s="1">
        <v>10</v>
      </c>
    </row>
    <row r="90" spans="1:43" ht="14.45" customHeight="1" x14ac:dyDescent="0.25">
      <c r="A90" s="1">
        <v>21205420</v>
      </c>
      <c r="B90" s="1" t="s">
        <v>993</v>
      </c>
      <c r="C90" s="1">
        <v>4.6886619999999999</v>
      </c>
      <c r="D90" s="1">
        <v>-74.205625999999995</v>
      </c>
      <c r="E90" s="1">
        <v>2543</v>
      </c>
      <c r="F90" s="1" t="s">
        <v>534</v>
      </c>
      <c r="G90" s="1" t="s">
        <v>73</v>
      </c>
      <c r="H90" s="39">
        <v>25</v>
      </c>
      <c r="I90" s="1">
        <v>2024</v>
      </c>
      <c r="J90" s="1">
        <v>24</v>
      </c>
      <c r="K90" s="39">
        <v>26</v>
      </c>
      <c r="L90" s="1">
        <v>2007</v>
      </c>
      <c r="M90" s="1">
        <v>3</v>
      </c>
      <c r="N90" s="39">
        <v>25.1</v>
      </c>
      <c r="O90" s="1">
        <v>1992</v>
      </c>
      <c r="P90" s="1">
        <v>23</v>
      </c>
      <c r="Q90" s="39">
        <v>24.4</v>
      </c>
      <c r="R90" s="1">
        <v>1999</v>
      </c>
      <c r="S90" s="1">
        <v>9</v>
      </c>
      <c r="T90" s="39">
        <v>24.4</v>
      </c>
      <c r="U90" s="1">
        <v>2005</v>
      </c>
      <c r="V90" s="1">
        <v>20</v>
      </c>
      <c r="W90" s="39">
        <v>24</v>
      </c>
      <c r="X90" s="1">
        <v>2010</v>
      </c>
      <c r="Y90" s="1">
        <v>12</v>
      </c>
      <c r="Z90" s="39">
        <v>25</v>
      </c>
      <c r="AA90" s="1">
        <v>2001</v>
      </c>
      <c r="AB90" s="1">
        <v>17</v>
      </c>
      <c r="AC90" s="39">
        <v>23.8</v>
      </c>
      <c r="AD90" s="1">
        <v>2023</v>
      </c>
      <c r="AE90" s="1">
        <v>17</v>
      </c>
      <c r="AF90" s="39">
        <v>24</v>
      </c>
      <c r="AG90" s="1">
        <v>1999</v>
      </c>
      <c r="AH90" s="1">
        <v>20</v>
      </c>
      <c r="AI90" s="39">
        <v>24.6</v>
      </c>
      <c r="AJ90" s="1">
        <v>2024</v>
      </c>
      <c r="AK90" s="1">
        <v>25</v>
      </c>
      <c r="AL90" s="39">
        <v>24.2</v>
      </c>
      <c r="AM90" s="1">
        <v>2017</v>
      </c>
      <c r="AN90" s="1">
        <v>29</v>
      </c>
      <c r="AO90" s="39">
        <v>24.2</v>
      </c>
      <c r="AP90" s="1">
        <v>2009</v>
      </c>
      <c r="AQ90" s="1">
        <v>13</v>
      </c>
    </row>
    <row r="91" spans="1:43" ht="14.45" customHeight="1" x14ac:dyDescent="0.25">
      <c r="A91" s="1">
        <v>21205660</v>
      </c>
      <c r="B91" s="1" t="s">
        <v>994</v>
      </c>
      <c r="C91" s="1">
        <v>4.5791000000000004</v>
      </c>
      <c r="D91" s="1">
        <v>-74.523179999999996</v>
      </c>
      <c r="E91" s="1">
        <v>765</v>
      </c>
      <c r="F91" s="1" t="s">
        <v>523</v>
      </c>
      <c r="G91" s="1" t="s">
        <v>73</v>
      </c>
      <c r="H91" s="39">
        <v>35.6</v>
      </c>
      <c r="I91" s="1">
        <v>2016</v>
      </c>
      <c r="J91" s="1">
        <v>28</v>
      </c>
      <c r="K91" s="39">
        <v>36.4</v>
      </c>
      <c r="L91" s="1">
        <v>2010</v>
      </c>
      <c r="M91" s="1">
        <v>5</v>
      </c>
      <c r="N91" s="39">
        <v>36.200000000000003</v>
      </c>
      <c r="O91" s="1">
        <v>2010</v>
      </c>
      <c r="P91" s="1">
        <v>15</v>
      </c>
      <c r="Q91" s="39">
        <v>35.4</v>
      </c>
      <c r="R91" s="1">
        <v>2005</v>
      </c>
      <c r="S91" s="1">
        <v>19</v>
      </c>
      <c r="T91" s="39">
        <v>35.200000000000003</v>
      </c>
      <c r="U91" s="1">
        <v>2015</v>
      </c>
      <c r="V91" s="1">
        <v>7</v>
      </c>
      <c r="W91" s="39">
        <v>34</v>
      </c>
      <c r="X91" s="1">
        <v>1980</v>
      </c>
      <c r="Y91" s="1">
        <v>30</v>
      </c>
      <c r="Z91" s="39">
        <v>35.799999999999997</v>
      </c>
      <c r="AA91" s="1">
        <v>2025</v>
      </c>
      <c r="AB91" s="1">
        <v>25</v>
      </c>
      <c r="AC91" s="39">
        <v>36.200000000000003</v>
      </c>
      <c r="AD91" s="1">
        <v>2016</v>
      </c>
      <c r="AE91" s="1">
        <v>25</v>
      </c>
      <c r="AF91" s="39">
        <v>37.4</v>
      </c>
      <c r="AG91" s="1">
        <v>2024</v>
      </c>
      <c r="AH91" s="1">
        <v>18</v>
      </c>
      <c r="AI91" s="39">
        <v>35.6</v>
      </c>
      <c r="AJ91" s="1">
        <v>1997</v>
      </c>
      <c r="AK91" s="1">
        <v>4</v>
      </c>
      <c r="AL91" s="39">
        <v>33.4</v>
      </c>
      <c r="AM91" s="1">
        <v>1992</v>
      </c>
      <c r="AN91" s="1">
        <v>2</v>
      </c>
      <c r="AO91" s="39">
        <v>35.6</v>
      </c>
      <c r="AP91" s="1">
        <v>2015</v>
      </c>
      <c r="AQ91" s="1">
        <v>26</v>
      </c>
    </row>
    <row r="92" spans="1:43" ht="14.45" customHeight="1" x14ac:dyDescent="0.25">
      <c r="A92" s="1">
        <v>21205670</v>
      </c>
      <c r="B92" s="1" t="s">
        <v>995</v>
      </c>
      <c r="C92" s="1">
        <v>4.7679879999999999</v>
      </c>
      <c r="D92" s="1">
        <v>-74.434235000000001</v>
      </c>
      <c r="E92" s="1">
        <v>1915</v>
      </c>
      <c r="F92" s="1" t="s">
        <v>521</v>
      </c>
      <c r="G92" s="1" t="s">
        <v>73</v>
      </c>
      <c r="H92" s="39">
        <v>27.6</v>
      </c>
      <c r="I92" s="1">
        <v>2016</v>
      </c>
      <c r="J92" s="1">
        <v>17</v>
      </c>
      <c r="K92" s="39">
        <v>28.4</v>
      </c>
      <c r="L92" s="1">
        <v>2007</v>
      </c>
      <c r="M92" s="1">
        <v>28</v>
      </c>
      <c r="N92" s="39">
        <v>28.8</v>
      </c>
      <c r="O92" s="1">
        <v>2023</v>
      </c>
      <c r="P92" s="1">
        <v>7</v>
      </c>
      <c r="Q92" s="39">
        <v>26.4</v>
      </c>
      <c r="R92" s="1">
        <v>2024</v>
      </c>
      <c r="S92" s="1">
        <v>12</v>
      </c>
      <c r="T92" s="39">
        <v>26.8</v>
      </c>
      <c r="U92" s="1">
        <v>1986</v>
      </c>
      <c r="V92" s="1">
        <v>19</v>
      </c>
      <c r="W92" s="39">
        <v>26</v>
      </c>
      <c r="X92" s="1">
        <v>1987</v>
      </c>
      <c r="Y92" s="1">
        <v>20</v>
      </c>
      <c r="Z92" s="39">
        <v>25</v>
      </c>
      <c r="AA92" s="1">
        <v>1982</v>
      </c>
      <c r="AB92" s="1">
        <v>4</v>
      </c>
      <c r="AC92" s="39">
        <v>26.6</v>
      </c>
      <c r="AD92" s="1">
        <v>1988</v>
      </c>
      <c r="AE92" s="1">
        <v>1</v>
      </c>
      <c r="AF92" s="39">
        <v>26.6</v>
      </c>
      <c r="AG92" s="1">
        <v>2015</v>
      </c>
      <c r="AH92" s="1">
        <v>28</v>
      </c>
      <c r="AI92" s="39">
        <v>29.2</v>
      </c>
      <c r="AJ92" s="1">
        <v>2001</v>
      </c>
      <c r="AK92" s="1">
        <v>20</v>
      </c>
      <c r="AL92" s="39">
        <v>28.8</v>
      </c>
      <c r="AM92" s="1">
        <v>2019</v>
      </c>
      <c r="AN92" s="1">
        <v>30</v>
      </c>
      <c r="AO92" s="39">
        <v>27.4</v>
      </c>
      <c r="AP92" s="1">
        <v>2015</v>
      </c>
      <c r="AQ92" s="1">
        <v>27</v>
      </c>
    </row>
    <row r="93" spans="1:43" ht="14.45" customHeight="1" x14ac:dyDescent="0.25">
      <c r="A93" s="1">
        <v>21205700</v>
      </c>
      <c r="B93" s="1" t="s">
        <v>996</v>
      </c>
      <c r="C93" s="1">
        <v>4.8779529999999998</v>
      </c>
      <c r="D93" s="1">
        <v>-73.864452999999997</v>
      </c>
      <c r="E93" s="1">
        <v>2750</v>
      </c>
      <c r="F93" s="1" t="s">
        <v>511</v>
      </c>
      <c r="G93" s="1" t="s">
        <v>73</v>
      </c>
      <c r="H93" s="39">
        <v>25.6</v>
      </c>
      <c r="I93" s="1">
        <v>2024</v>
      </c>
      <c r="J93" s="1">
        <v>28</v>
      </c>
      <c r="K93" s="39">
        <v>26.6</v>
      </c>
      <c r="L93" s="1">
        <v>2024</v>
      </c>
      <c r="M93" s="1">
        <v>20</v>
      </c>
      <c r="N93" s="39">
        <v>25.2</v>
      </c>
      <c r="O93" s="1">
        <v>2016</v>
      </c>
      <c r="P93" s="1">
        <v>9</v>
      </c>
      <c r="Q93" s="39">
        <v>24.2</v>
      </c>
      <c r="R93" s="1">
        <v>1987</v>
      </c>
      <c r="S93" s="1">
        <v>15</v>
      </c>
      <c r="T93" s="39">
        <v>24</v>
      </c>
      <c r="U93" s="1">
        <v>1995</v>
      </c>
      <c r="V93" s="1">
        <v>6</v>
      </c>
      <c r="W93" s="39">
        <v>23</v>
      </c>
      <c r="X93" s="1">
        <v>1993</v>
      </c>
      <c r="Y93" s="1">
        <v>13</v>
      </c>
      <c r="Z93" s="39">
        <v>24.2</v>
      </c>
      <c r="AA93" s="1">
        <v>2007</v>
      </c>
      <c r="AB93" s="1">
        <v>30</v>
      </c>
      <c r="AC93" s="39">
        <v>22.6</v>
      </c>
      <c r="AD93" s="1">
        <v>1993</v>
      </c>
      <c r="AE93" s="1">
        <v>7</v>
      </c>
      <c r="AF93" s="39">
        <v>22.8</v>
      </c>
      <c r="AG93" s="1">
        <v>2023</v>
      </c>
      <c r="AH93" s="1">
        <v>27</v>
      </c>
      <c r="AI93" s="39">
        <v>23</v>
      </c>
      <c r="AJ93" s="1">
        <v>2023</v>
      </c>
      <c r="AK93" s="1">
        <v>5</v>
      </c>
      <c r="AL93" s="39">
        <v>24</v>
      </c>
      <c r="AM93" s="1">
        <v>2020</v>
      </c>
      <c r="AN93" s="1">
        <v>24</v>
      </c>
      <c r="AO93" s="39">
        <v>25.2</v>
      </c>
      <c r="AP93" s="1">
        <v>2009</v>
      </c>
      <c r="AQ93" s="1">
        <v>31</v>
      </c>
    </row>
    <row r="94" spans="1:43" ht="14.45" customHeight="1" x14ac:dyDescent="0.25">
      <c r="A94" s="1">
        <v>21205710</v>
      </c>
      <c r="B94" s="1" t="s">
        <v>997</v>
      </c>
      <c r="C94" s="1">
        <v>4.6678670000000002</v>
      </c>
      <c r="D94" s="1">
        <v>-74.101033999999999</v>
      </c>
      <c r="E94" s="1">
        <v>2552</v>
      </c>
      <c r="F94" s="1" t="s">
        <v>502</v>
      </c>
      <c r="G94" s="1" t="s">
        <v>74</v>
      </c>
      <c r="H94" s="39">
        <v>26.6</v>
      </c>
      <c r="I94" s="1">
        <v>2002</v>
      </c>
      <c r="J94" s="1">
        <v>2</v>
      </c>
      <c r="K94" s="39">
        <v>26.8</v>
      </c>
      <c r="L94" s="1">
        <v>2015</v>
      </c>
      <c r="M94" s="1">
        <v>19</v>
      </c>
      <c r="N94" s="39">
        <v>25.8</v>
      </c>
      <c r="O94" s="1">
        <v>1998</v>
      </c>
      <c r="P94" s="1">
        <v>18</v>
      </c>
      <c r="Q94" s="39">
        <v>25.4</v>
      </c>
      <c r="R94" s="1">
        <v>2023</v>
      </c>
      <c r="S94" s="1">
        <v>14</v>
      </c>
      <c r="T94" s="39">
        <v>24.6</v>
      </c>
      <c r="U94" s="1">
        <v>2015</v>
      </c>
      <c r="V94" s="1">
        <v>3</v>
      </c>
      <c r="W94" s="39">
        <v>24</v>
      </c>
      <c r="X94" s="1">
        <v>2016</v>
      </c>
      <c r="Y94" s="1">
        <v>4</v>
      </c>
      <c r="Z94" s="39">
        <v>25</v>
      </c>
      <c r="AA94" s="1">
        <v>2016</v>
      </c>
      <c r="AB94" s="1">
        <v>14</v>
      </c>
      <c r="AC94" s="39">
        <v>23.8</v>
      </c>
      <c r="AD94" s="1">
        <v>1997</v>
      </c>
      <c r="AE94" s="1">
        <v>29</v>
      </c>
      <c r="AF94" s="39">
        <v>25.4</v>
      </c>
      <c r="AG94" s="1">
        <v>2017</v>
      </c>
      <c r="AH94" s="1">
        <v>14</v>
      </c>
      <c r="AI94" s="39">
        <v>25.2</v>
      </c>
      <c r="AJ94" s="1">
        <v>2022</v>
      </c>
      <c r="AK94" s="1">
        <v>11</v>
      </c>
      <c r="AL94" s="39">
        <v>25</v>
      </c>
      <c r="AM94" s="1">
        <v>1992</v>
      </c>
      <c r="AN94" s="1">
        <v>1</v>
      </c>
      <c r="AO94" s="39">
        <v>24.2</v>
      </c>
      <c r="AP94" s="1">
        <v>1997</v>
      </c>
      <c r="AQ94" s="1">
        <v>11</v>
      </c>
    </row>
    <row r="95" spans="1:43" ht="14.45" customHeight="1" x14ac:dyDescent="0.25">
      <c r="A95" s="1">
        <v>21205720</v>
      </c>
      <c r="B95" s="1" t="s">
        <v>998</v>
      </c>
      <c r="C95" s="1">
        <v>4.5057499999999999</v>
      </c>
      <c r="D95" s="1">
        <v>-74.189277779999998</v>
      </c>
      <c r="E95" s="1">
        <v>2900</v>
      </c>
      <c r="F95" s="1" t="s">
        <v>510</v>
      </c>
      <c r="G95" s="1" t="s">
        <v>73</v>
      </c>
      <c r="H95" s="39">
        <v>24.4</v>
      </c>
      <c r="I95" s="1">
        <v>2016</v>
      </c>
      <c r="J95" s="1">
        <v>19</v>
      </c>
      <c r="K95" s="39">
        <v>23.2</v>
      </c>
      <c r="L95" s="1">
        <v>2016</v>
      </c>
      <c r="M95" s="1">
        <v>18</v>
      </c>
      <c r="N95" s="39">
        <v>23</v>
      </c>
      <c r="O95" s="1">
        <v>2016</v>
      </c>
      <c r="P95" s="1">
        <v>24</v>
      </c>
      <c r="Q95" s="39">
        <v>21.6</v>
      </c>
      <c r="R95" s="1">
        <v>2014</v>
      </c>
      <c r="S95" s="1">
        <v>14</v>
      </c>
      <c r="T95" s="39">
        <v>24.4</v>
      </c>
      <c r="U95" s="1">
        <v>2024</v>
      </c>
      <c r="V95" s="1">
        <v>1</v>
      </c>
      <c r="W95" s="39">
        <v>21.4</v>
      </c>
      <c r="X95" s="1">
        <v>2012</v>
      </c>
      <c r="Y95" s="1">
        <v>8</v>
      </c>
      <c r="Z95" s="39">
        <v>21.4</v>
      </c>
      <c r="AA95" s="1">
        <v>2024</v>
      </c>
      <c r="AB95" s="1">
        <v>15</v>
      </c>
      <c r="AC95" s="39">
        <v>22</v>
      </c>
      <c r="AD95" s="1">
        <v>2024</v>
      </c>
      <c r="AE95" s="1">
        <v>4</v>
      </c>
      <c r="AF95" s="39">
        <v>24.6</v>
      </c>
      <c r="AG95" s="1">
        <v>2020</v>
      </c>
      <c r="AH95" s="1">
        <v>30</v>
      </c>
      <c r="AI95" s="39">
        <v>22.6</v>
      </c>
      <c r="AJ95" s="1">
        <v>2023</v>
      </c>
      <c r="AK95" s="1">
        <v>2</v>
      </c>
      <c r="AL95" s="39">
        <v>21.8</v>
      </c>
      <c r="AM95" s="1">
        <v>2024</v>
      </c>
      <c r="AN95" s="1">
        <v>26</v>
      </c>
      <c r="AO95" s="39">
        <v>22.2</v>
      </c>
      <c r="AP95" s="1">
        <v>2021</v>
      </c>
      <c r="AQ95" s="1">
        <v>25</v>
      </c>
    </row>
    <row r="96" spans="1:43" ht="14.45" customHeight="1" x14ac:dyDescent="0.25">
      <c r="A96" s="1">
        <v>21205740</v>
      </c>
      <c r="B96" s="1" t="s">
        <v>999</v>
      </c>
      <c r="C96" s="1">
        <v>5.1177222220000003</v>
      </c>
      <c r="D96" s="1">
        <v>-73.70141667</v>
      </c>
      <c r="E96" s="1">
        <v>2709</v>
      </c>
      <c r="F96" s="1" t="s">
        <v>528</v>
      </c>
      <c r="G96" s="1" t="s">
        <v>73</v>
      </c>
      <c r="H96" s="39">
        <v>24</v>
      </c>
      <c r="I96" s="1">
        <v>2005</v>
      </c>
      <c r="J96" s="1">
        <v>14</v>
      </c>
      <c r="K96" s="39">
        <v>24</v>
      </c>
      <c r="L96" s="1">
        <v>2017</v>
      </c>
      <c r="M96" s="1">
        <v>21</v>
      </c>
      <c r="N96" s="39">
        <v>23.2</v>
      </c>
      <c r="O96" s="1">
        <v>1987</v>
      </c>
      <c r="P96" s="1">
        <v>10</v>
      </c>
      <c r="Q96" s="39">
        <v>22.8</v>
      </c>
      <c r="R96" s="1">
        <v>1984</v>
      </c>
      <c r="S96" s="1">
        <v>5</v>
      </c>
      <c r="T96" s="39">
        <v>23</v>
      </c>
      <c r="U96" s="1">
        <v>2005</v>
      </c>
      <c r="V96" s="1">
        <v>20</v>
      </c>
      <c r="W96" s="39">
        <v>20.8</v>
      </c>
      <c r="X96" s="1">
        <v>1999</v>
      </c>
      <c r="Y96" s="1">
        <v>3</v>
      </c>
      <c r="Z96" s="39">
        <v>19.399999999999999</v>
      </c>
      <c r="AA96" s="1">
        <v>2010</v>
      </c>
      <c r="AB96" s="1">
        <v>22</v>
      </c>
      <c r="AC96" s="39">
        <v>20</v>
      </c>
      <c r="AD96" s="1">
        <v>1999</v>
      </c>
      <c r="AE96" s="1">
        <v>21</v>
      </c>
      <c r="AF96" s="39">
        <v>21.2</v>
      </c>
      <c r="AG96" s="1">
        <v>1999</v>
      </c>
      <c r="AH96" s="1">
        <v>25</v>
      </c>
      <c r="AI96" s="39">
        <v>21.6</v>
      </c>
      <c r="AJ96" s="1">
        <v>1983</v>
      </c>
      <c r="AK96" s="1">
        <v>17</v>
      </c>
      <c r="AL96" s="39">
        <v>22.2</v>
      </c>
      <c r="AM96" s="1">
        <v>2005</v>
      </c>
      <c r="AN96" s="1">
        <v>29</v>
      </c>
      <c r="AO96" s="39">
        <v>22.4</v>
      </c>
      <c r="AP96" s="1">
        <v>2004</v>
      </c>
      <c r="AQ96" s="1">
        <v>23</v>
      </c>
    </row>
    <row r="97" spans="1:43" ht="14.45" customHeight="1" x14ac:dyDescent="0.25">
      <c r="A97" s="1">
        <v>21205770</v>
      </c>
      <c r="B97" s="1" t="s">
        <v>1000</v>
      </c>
      <c r="C97" s="1">
        <v>4.7288055560000002</v>
      </c>
      <c r="D97" s="1">
        <v>-74.272499999999994</v>
      </c>
      <c r="E97" s="1">
        <v>2550</v>
      </c>
      <c r="F97" s="1" t="s">
        <v>1001</v>
      </c>
      <c r="G97" s="1" t="s">
        <v>73</v>
      </c>
      <c r="H97" s="39">
        <v>24</v>
      </c>
      <c r="I97" s="1">
        <v>2018</v>
      </c>
      <c r="J97" s="1">
        <v>20</v>
      </c>
      <c r="K97" s="39">
        <v>24.2</v>
      </c>
      <c r="L97" s="1">
        <v>1998</v>
      </c>
      <c r="M97" s="1">
        <v>26</v>
      </c>
      <c r="N97" s="39">
        <v>25</v>
      </c>
      <c r="O97" s="1">
        <v>2021</v>
      </c>
      <c r="P97" s="1">
        <v>18</v>
      </c>
      <c r="Q97" s="39">
        <v>24.1</v>
      </c>
      <c r="R97" s="1">
        <v>2020</v>
      </c>
      <c r="S97" s="1">
        <v>14</v>
      </c>
      <c r="T97" s="39">
        <v>23.6</v>
      </c>
      <c r="U97" s="1">
        <v>2020</v>
      </c>
      <c r="V97" s="1">
        <v>22</v>
      </c>
      <c r="W97" s="39">
        <v>22.4</v>
      </c>
      <c r="X97" s="1">
        <v>2005</v>
      </c>
      <c r="Y97" s="1">
        <v>14</v>
      </c>
      <c r="Z97" s="39">
        <v>23.4</v>
      </c>
      <c r="AA97" s="1">
        <v>2023</v>
      </c>
      <c r="AB97" s="1">
        <v>11</v>
      </c>
      <c r="AC97" s="39">
        <v>22.5</v>
      </c>
      <c r="AD97" s="1">
        <v>1994</v>
      </c>
      <c r="AE97" s="1">
        <v>11</v>
      </c>
      <c r="AF97" s="39">
        <v>23</v>
      </c>
      <c r="AG97" s="1">
        <v>2004</v>
      </c>
      <c r="AH97" s="1">
        <v>2</v>
      </c>
      <c r="AI97" s="39">
        <v>23</v>
      </c>
      <c r="AJ97" s="1">
        <v>2021</v>
      </c>
      <c r="AK97" s="1">
        <v>21</v>
      </c>
      <c r="AL97" s="39">
        <v>22.4</v>
      </c>
      <c r="AM97" s="1">
        <v>1996</v>
      </c>
      <c r="AN97" s="1">
        <v>9</v>
      </c>
      <c r="AO97" s="39">
        <v>23.8</v>
      </c>
      <c r="AP97" s="1">
        <v>2021</v>
      </c>
      <c r="AQ97" s="1">
        <v>8</v>
      </c>
    </row>
    <row r="98" spans="1:43" ht="14.45" customHeight="1" x14ac:dyDescent="0.25">
      <c r="A98" s="1">
        <v>21205791</v>
      </c>
      <c r="B98" s="1" t="s">
        <v>1002</v>
      </c>
      <c r="C98" s="1">
        <v>4.7055829999999998</v>
      </c>
      <c r="D98" s="1">
        <v>-74.150666999999999</v>
      </c>
      <c r="E98" s="1">
        <v>2547</v>
      </c>
      <c r="F98" s="1" t="s">
        <v>502</v>
      </c>
      <c r="G98" s="1" t="s">
        <v>74</v>
      </c>
      <c r="H98" s="39">
        <v>24.9</v>
      </c>
      <c r="I98" s="1">
        <v>1995</v>
      </c>
      <c r="J98" s="1">
        <v>7</v>
      </c>
      <c r="K98" s="39">
        <v>24.8</v>
      </c>
      <c r="L98" s="1">
        <v>1995</v>
      </c>
      <c r="M98" s="1">
        <v>12</v>
      </c>
      <c r="N98" s="39">
        <v>24.9</v>
      </c>
      <c r="O98" s="1">
        <v>1992</v>
      </c>
      <c r="P98" s="1">
        <v>23</v>
      </c>
      <c r="Q98" s="39">
        <v>23.2</v>
      </c>
      <c r="R98" s="1">
        <v>1992</v>
      </c>
      <c r="S98" s="1">
        <v>4</v>
      </c>
      <c r="T98" s="39">
        <v>23.8</v>
      </c>
      <c r="U98" s="1">
        <v>2015</v>
      </c>
      <c r="V98" s="1">
        <v>2</v>
      </c>
      <c r="W98" s="39">
        <v>23.1</v>
      </c>
      <c r="X98" s="1">
        <v>1997</v>
      </c>
      <c r="Y98" s="1">
        <v>29</v>
      </c>
      <c r="Z98" s="39">
        <v>22.4</v>
      </c>
      <c r="AA98" s="1">
        <v>1996</v>
      </c>
      <c r="AB98" s="1">
        <v>25</v>
      </c>
      <c r="AC98" s="39">
        <v>23.6</v>
      </c>
      <c r="AD98" s="1">
        <v>1979</v>
      </c>
      <c r="AE98" s="1">
        <v>1</v>
      </c>
      <c r="AF98" s="39">
        <v>23.3</v>
      </c>
      <c r="AG98" s="1">
        <v>1994</v>
      </c>
      <c r="AH98" s="1">
        <v>21</v>
      </c>
      <c r="AI98" s="39">
        <v>23.6</v>
      </c>
      <c r="AJ98" s="1">
        <v>1994</v>
      </c>
      <c r="AK98" s="1">
        <v>17</v>
      </c>
      <c r="AL98" s="39">
        <v>24</v>
      </c>
      <c r="AM98" s="1">
        <v>1997</v>
      </c>
      <c r="AN98" s="1">
        <v>29</v>
      </c>
      <c r="AO98" s="39">
        <v>23.8</v>
      </c>
      <c r="AP98" s="1">
        <v>1997</v>
      </c>
      <c r="AQ98" s="1">
        <v>21</v>
      </c>
    </row>
    <row r="99" spans="1:43" ht="14.45" customHeight="1" x14ac:dyDescent="0.25">
      <c r="A99" s="1">
        <v>21205910</v>
      </c>
      <c r="B99" s="1" t="s">
        <v>1003</v>
      </c>
      <c r="C99" s="1">
        <v>4.9892200000000004</v>
      </c>
      <c r="D99" s="1">
        <v>-74.001189999999994</v>
      </c>
      <c r="E99" s="1">
        <v>2570</v>
      </c>
      <c r="F99" s="1" t="s">
        <v>1004</v>
      </c>
      <c r="G99" s="1" t="s">
        <v>73</v>
      </c>
      <c r="H99" s="39">
        <v>21.2</v>
      </c>
      <c r="I99" s="1">
        <v>2011</v>
      </c>
      <c r="J99" s="1">
        <v>17</v>
      </c>
      <c r="K99" s="39">
        <v>21</v>
      </c>
      <c r="L99" s="1">
        <v>2011</v>
      </c>
      <c r="M99" s="1">
        <v>4</v>
      </c>
      <c r="N99" s="39">
        <v>24</v>
      </c>
      <c r="O99" s="1">
        <v>2010</v>
      </c>
      <c r="P99" s="1">
        <v>10</v>
      </c>
      <c r="Q99" s="39">
        <v>23.1</v>
      </c>
      <c r="R99" s="1">
        <v>2010</v>
      </c>
      <c r="S99" s="1">
        <v>1</v>
      </c>
      <c r="T99" s="39">
        <v>21.6</v>
      </c>
      <c r="U99" s="1">
        <v>2009</v>
      </c>
      <c r="V99" s="1">
        <v>5</v>
      </c>
      <c r="W99" s="39">
        <v>20.5</v>
      </c>
      <c r="X99" s="1">
        <v>2011</v>
      </c>
      <c r="Y99" s="1">
        <v>6</v>
      </c>
      <c r="Z99" s="39">
        <v>19.5</v>
      </c>
      <c r="AA99" s="1">
        <v>2010</v>
      </c>
      <c r="AB99" s="1">
        <v>20</v>
      </c>
      <c r="AC99" s="39">
        <v>19.2</v>
      </c>
      <c r="AD99" s="1">
        <v>2010</v>
      </c>
      <c r="AE99" s="1">
        <v>25</v>
      </c>
      <c r="AF99" s="39">
        <v>19.100000000000001</v>
      </c>
      <c r="AG99" s="1">
        <v>2010</v>
      </c>
      <c r="AH99" s="1">
        <v>29</v>
      </c>
      <c r="AI99" s="39">
        <v>20</v>
      </c>
      <c r="AJ99" s="1">
        <v>2010</v>
      </c>
      <c r="AK99" s="1">
        <v>1</v>
      </c>
      <c r="AL99" s="39">
        <v>21.4</v>
      </c>
      <c r="AM99" s="1">
        <v>2010</v>
      </c>
      <c r="AN99" s="1">
        <v>29</v>
      </c>
      <c r="AO99" s="39">
        <v>21</v>
      </c>
      <c r="AP99" s="1">
        <v>2010</v>
      </c>
      <c r="AQ99" s="1">
        <v>31</v>
      </c>
    </row>
    <row r="100" spans="1:43" ht="14.45" customHeight="1" x14ac:dyDescent="0.25">
      <c r="A100" s="1">
        <v>21205920</v>
      </c>
      <c r="B100" s="1" t="s">
        <v>1005</v>
      </c>
      <c r="C100" s="1">
        <v>4.8208333330000004</v>
      </c>
      <c r="D100" s="1">
        <v>-73.963888890000007</v>
      </c>
      <c r="E100" s="1">
        <v>2650</v>
      </c>
      <c r="F100" s="1" t="s">
        <v>530</v>
      </c>
      <c r="G100" s="1" t="s">
        <v>73</v>
      </c>
      <c r="H100" s="39">
        <v>25</v>
      </c>
      <c r="I100" s="1">
        <v>2016</v>
      </c>
      <c r="J100" s="1">
        <v>17</v>
      </c>
      <c r="K100" s="39">
        <v>25.6</v>
      </c>
      <c r="L100" s="1">
        <v>2024</v>
      </c>
      <c r="M100" s="1">
        <v>19</v>
      </c>
      <c r="N100" s="39">
        <v>25.2</v>
      </c>
      <c r="O100" s="1">
        <v>2016</v>
      </c>
      <c r="P100" s="1">
        <v>10</v>
      </c>
      <c r="Q100" s="39">
        <v>25</v>
      </c>
      <c r="R100" s="1">
        <v>2024</v>
      </c>
      <c r="S100" s="1">
        <v>13</v>
      </c>
      <c r="T100" s="39">
        <v>23.4</v>
      </c>
      <c r="U100" s="1">
        <v>2024</v>
      </c>
      <c r="V100" s="1">
        <v>7</v>
      </c>
      <c r="W100" s="39">
        <v>24</v>
      </c>
      <c r="X100" s="1">
        <v>2012</v>
      </c>
      <c r="Y100" s="1">
        <v>19</v>
      </c>
      <c r="Z100" s="39">
        <v>21.8</v>
      </c>
      <c r="AA100" s="1">
        <v>2022</v>
      </c>
      <c r="AB100" s="1">
        <v>15</v>
      </c>
      <c r="AC100" s="39">
        <v>23</v>
      </c>
      <c r="AD100" s="1">
        <v>2011</v>
      </c>
      <c r="AE100" s="1">
        <v>2</v>
      </c>
      <c r="AF100" s="39">
        <v>24.4</v>
      </c>
      <c r="AG100" s="1">
        <v>2012</v>
      </c>
      <c r="AH100" s="1">
        <v>21</v>
      </c>
      <c r="AI100" s="39">
        <v>24.8</v>
      </c>
      <c r="AJ100" s="1">
        <v>2012</v>
      </c>
      <c r="AK100" s="1">
        <v>10</v>
      </c>
      <c r="AL100" s="39">
        <v>25.2</v>
      </c>
      <c r="AM100" s="1">
        <v>2012</v>
      </c>
      <c r="AN100" s="1">
        <v>3</v>
      </c>
      <c r="AO100" s="39">
        <v>24.8</v>
      </c>
      <c r="AP100" s="1">
        <v>2012</v>
      </c>
      <c r="AQ100" s="1">
        <v>5</v>
      </c>
    </row>
    <row r="101" spans="1:43" ht="14.45" customHeight="1" x14ac:dyDescent="0.25">
      <c r="A101" s="1">
        <v>21205940</v>
      </c>
      <c r="B101" s="1" t="s">
        <v>1006</v>
      </c>
      <c r="C101" s="1">
        <v>4.8321100000000001</v>
      </c>
      <c r="D101" s="1">
        <v>-74.380560000000003</v>
      </c>
      <c r="E101" s="1">
        <v>2590</v>
      </c>
      <c r="F101" s="1" t="s">
        <v>537</v>
      </c>
      <c r="G101" s="1" t="s">
        <v>73</v>
      </c>
      <c r="H101" s="39">
        <v>23.4</v>
      </c>
      <c r="I101" s="1">
        <v>2024</v>
      </c>
      <c r="J101" s="1">
        <v>24</v>
      </c>
      <c r="K101" s="39">
        <v>22.4</v>
      </c>
      <c r="L101" s="1">
        <v>2010</v>
      </c>
      <c r="M101" s="1">
        <v>3</v>
      </c>
      <c r="N101" s="39">
        <v>22.6</v>
      </c>
      <c r="O101" s="1">
        <v>2024</v>
      </c>
      <c r="P101" s="1">
        <v>20</v>
      </c>
      <c r="Q101" s="39">
        <v>24</v>
      </c>
      <c r="R101" s="1">
        <v>2024</v>
      </c>
      <c r="S101" s="1">
        <v>23</v>
      </c>
      <c r="T101" s="39">
        <v>22.2</v>
      </c>
      <c r="U101" s="1">
        <v>2018</v>
      </c>
      <c r="V101" s="1">
        <v>19</v>
      </c>
      <c r="W101" s="39">
        <v>22</v>
      </c>
      <c r="X101" s="1">
        <v>2016</v>
      </c>
      <c r="Y101" s="1">
        <v>6</v>
      </c>
      <c r="Z101" s="39">
        <v>24</v>
      </c>
      <c r="AA101" s="1">
        <v>2019</v>
      </c>
      <c r="AB101" s="1">
        <v>26</v>
      </c>
      <c r="AC101" s="39">
        <v>22</v>
      </c>
      <c r="AD101" s="1">
        <v>2024</v>
      </c>
      <c r="AE101" s="1">
        <v>15</v>
      </c>
      <c r="AF101" s="39">
        <v>23</v>
      </c>
      <c r="AG101" s="1">
        <v>2024</v>
      </c>
      <c r="AH101" s="1">
        <v>14</v>
      </c>
      <c r="AI101" s="39">
        <v>22.2</v>
      </c>
      <c r="AJ101" s="1">
        <v>2024</v>
      </c>
      <c r="AK101" s="1">
        <v>25</v>
      </c>
      <c r="AL101" s="39">
        <v>22</v>
      </c>
      <c r="AM101" s="1">
        <v>2024</v>
      </c>
      <c r="AN101" s="1">
        <v>2</v>
      </c>
      <c r="AO101" s="39">
        <v>24</v>
      </c>
      <c r="AP101" s="1">
        <v>2018</v>
      </c>
      <c r="AQ101" s="1">
        <v>26</v>
      </c>
    </row>
    <row r="102" spans="1:43" ht="14.45" customHeight="1" x14ac:dyDescent="0.25">
      <c r="A102" s="1">
        <v>21205960</v>
      </c>
      <c r="B102" s="1" t="s">
        <v>1007</v>
      </c>
      <c r="C102" s="1">
        <v>4.9390555559999996</v>
      </c>
      <c r="D102" s="1">
        <v>-74.152583329999999</v>
      </c>
      <c r="E102" s="1">
        <v>2650</v>
      </c>
      <c r="F102" s="1" t="s">
        <v>532</v>
      </c>
      <c r="G102" s="1" t="s">
        <v>73</v>
      </c>
      <c r="H102" s="39">
        <v>25</v>
      </c>
      <c r="I102" s="1">
        <v>2010</v>
      </c>
      <c r="J102" s="1">
        <v>12</v>
      </c>
      <c r="K102" s="39">
        <v>24.8</v>
      </c>
      <c r="L102" s="1">
        <v>2016</v>
      </c>
      <c r="M102" s="1">
        <v>28</v>
      </c>
      <c r="N102" s="39">
        <v>24.8</v>
      </c>
      <c r="O102" s="1">
        <v>2016</v>
      </c>
      <c r="P102" s="1">
        <v>25</v>
      </c>
      <c r="Q102" s="39">
        <v>25</v>
      </c>
      <c r="R102" s="1">
        <v>2024</v>
      </c>
      <c r="S102" s="1">
        <v>16</v>
      </c>
      <c r="T102" s="39">
        <v>23.2</v>
      </c>
      <c r="U102" s="1">
        <v>2024</v>
      </c>
      <c r="V102" s="1">
        <v>7</v>
      </c>
      <c r="W102" s="39">
        <v>23</v>
      </c>
      <c r="X102" s="1">
        <v>2008</v>
      </c>
      <c r="Y102" s="1">
        <v>28</v>
      </c>
      <c r="Z102" s="39">
        <v>22</v>
      </c>
      <c r="AA102" s="1">
        <v>2008</v>
      </c>
      <c r="AB102" s="1">
        <v>9</v>
      </c>
      <c r="AC102" s="39">
        <v>22.8</v>
      </c>
      <c r="AD102" s="1">
        <v>2021</v>
      </c>
      <c r="AE102" s="1">
        <v>23</v>
      </c>
      <c r="AF102" s="39">
        <v>23</v>
      </c>
      <c r="AG102" s="1">
        <v>2020</v>
      </c>
      <c r="AH102" s="1">
        <v>19</v>
      </c>
      <c r="AI102" s="39">
        <v>23</v>
      </c>
      <c r="AJ102" s="1">
        <v>2020</v>
      </c>
      <c r="AK102" s="1">
        <v>25</v>
      </c>
      <c r="AL102" s="39">
        <v>22.6</v>
      </c>
      <c r="AM102" s="1">
        <v>2008</v>
      </c>
      <c r="AN102" s="1">
        <v>12</v>
      </c>
      <c r="AO102" s="39">
        <v>24.8</v>
      </c>
      <c r="AP102" s="1">
        <v>1987</v>
      </c>
      <c r="AQ102" s="1">
        <v>21</v>
      </c>
    </row>
    <row r="103" spans="1:43" ht="14.45" customHeight="1" x14ac:dyDescent="0.25">
      <c r="A103" s="1">
        <v>21205980</v>
      </c>
      <c r="B103" s="1" t="s">
        <v>1008</v>
      </c>
      <c r="C103" s="1">
        <v>4.7923888889999997</v>
      </c>
      <c r="D103" s="1">
        <v>-74.200916669999998</v>
      </c>
      <c r="E103" s="1">
        <v>2560</v>
      </c>
      <c r="F103" s="1" t="s">
        <v>723</v>
      </c>
      <c r="G103" s="1" t="s">
        <v>73</v>
      </c>
      <c r="H103" s="39">
        <v>26</v>
      </c>
      <c r="I103" s="1">
        <v>2024</v>
      </c>
      <c r="J103" s="1">
        <v>25</v>
      </c>
      <c r="K103" s="39">
        <v>25.5</v>
      </c>
      <c r="L103" s="1">
        <v>2010</v>
      </c>
      <c r="M103" s="1">
        <v>17</v>
      </c>
      <c r="N103" s="39">
        <v>25.4</v>
      </c>
      <c r="O103" s="1">
        <v>1992</v>
      </c>
      <c r="P103" s="1">
        <v>24</v>
      </c>
      <c r="Q103" s="39">
        <v>26.4</v>
      </c>
      <c r="R103" s="1">
        <v>2024</v>
      </c>
      <c r="S103" s="1">
        <v>13</v>
      </c>
      <c r="T103" s="39">
        <v>24.2</v>
      </c>
      <c r="U103" s="1">
        <v>2015</v>
      </c>
      <c r="V103" s="1">
        <v>2</v>
      </c>
      <c r="W103" s="39">
        <v>24</v>
      </c>
      <c r="X103" s="1">
        <v>2024</v>
      </c>
      <c r="Y103" s="1">
        <v>30</v>
      </c>
      <c r="Z103" s="39">
        <v>23.4</v>
      </c>
      <c r="AA103" s="1">
        <v>2001</v>
      </c>
      <c r="AB103" s="1">
        <v>17</v>
      </c>
      <c r="AC103" s="39">
        <v>25.4</v>
      </c>
      <c r="AD103" s="1">
        <v>2024</v>
      </c>
      <c r="AE103" s="1">
        <v>22</v>
      </c>
      <c r="AF103" s="39">
        <v>25.2</v>
      </c>
      <c r="AG103" s="1">
        <v>2024</v>
      </c>
      <c r="AH103" s="1">
        <v>13</v>
      </c>
      <c r="AI103" s="39">
        <v>24.6</v>
      </c>
      <c r="AJ103" s="1">
        <v>2024</v>
      </c>
      <c r="AK103" s="1">
        <v>17</v>
      </c>
      <c r="AL103" s="39">
        <v>24.2</v>
      </c>
      <c r="AM103" s="1">
        <v>2001</v>
      </c>
      <c r="AN103" s="1">
        <v>20</v>
      </c>
      <c r="AO103" s="39">
        <v>24.4</v>
      </c>
      <c r="AP103" s="1">
        <v>2015</v>
      </c>
      <c r="AQ103" s="1">
        <v>23</v>
      </c>
    </row>
    <row r="104" spans="1:43" ht="14.45" customHeight="1" x14ac:dyDescent="0.25">
      <c r="A104" s="1">
        <v>21206030</v>
      </c>
      <c r="B104" s="1" t="s">
        <v>1009</v>
      </c>
      <c r="C104" s="1">
        <v>4.9168333329999996</v>
      </c>
      <c r="D104" s="1">
        <v>-74.181666669999998</v>
      </c>
      <c r="E104" s="1">
        <v>2650</v>
      </c>
      <c r="F104" s="1" t="s">
        <v>532</v>
      </c>
      <c r="G104" s="1" t="s">
        <v>73</v>
      </c>
      <c r="H104" s="39">
        <v>25</v>
      </c>
      <c r="I104" s="1">
        <v>2024</v>
      </c>
      <c r="J104" s="1">
        <v>26</v>
      </c>
      <c r="K104" s="39">
        <v>24.8</v>
      </c>
      <c r="L104" s="1">
        <v>2016</v>
      </c>
      <c r="M104" s="1">
        <v>2</v>
      </c>
      <c r="N104" s="39">
        <v>24.2</v>
      </c>
      <c r="O104" s="1">
        <v>2016</v>
      </c>
      <c r="P104" s="1">
        <v>23</v>
      </c>
      <c r="Q104" s="39">
        <v>22</v>
      </c>
      <c r="R104" s="1">
        <v>2016</v>
      </c>
      <c r="S104" s="1">
        <v>11</v>
      </c>
      <c r="T104" s="39">
        <v>22.2</v>
      </c>
      <c r="U104" s="1">
        <v>2023</v>
      </c>
      <c r="V104" s="1">
        <v>19</v>
      </c>
      <c r="W104" s="39">
        <v>21.2</v>
      </c>
      <c r="X104" s="1">
        <v>2023</v>
      </c>
      <c r="Y104" s="1">
        <v>25</v>
      </c>
      <c r="Z104" s="39">
        <v>21.6</v>
      </c>
      <c r="AA104" s="1">
        <v>2017</v>
      </c>
      <c r="AB104" s="1">
        <v>17</v>
      </c>
      <c r="AC104" s="39">
        <v>22</v>
      </c>
      <c r="AD104" s="1">
        <v>2017</v>
      </c>
      <c r="AE104" s="1">
        <v>4</v>
      </c>
      <c r="AF104" s="39">
        <v>21.6</v>
      </c>
      <c r="AG104" s="1">
        <v>2014</v>
      </c>
      <c r="AH104" s="1">
        <v>26</v>
      </c>
      <c r="AI104" s="39">
        <v>23.4</v>
      </c>
      <c r="AJ104" s="1">
        <v>2017</v>
      </c>
      <c r="AK104" s="1">
        <v>23</v>
      </c>
      <c r="AL104" s="39">
        <v>23</v>
      </c>
      <c r="AM104" s="1">
        <v>2023</v>
      </c>
      <c r="AN104" s="1">
        <v>18</v>
      </c>
      <c r="AO104" s="39">
        <v>23</v>
      </c>
      <c r="AP104" s="1">
        <v>2021</v>
      </c>
      <c r="AQ104" s="1">
        <v>28</v>
      </c>
    </row>
    <row r="105" spans="1:43" ht="14.45" customHeight="1" x14ac:dyDescent="0.25">
      <c r="A105" s="1">
        <v>21206180</v>
      </c>
      <c r="B105" s="1" t="s">
        <v>1010</v>
      </c>
      <c r="C105" s="1">
        <v>4.8055000000000003</v>
      </c>
      <c r="D105" s="1">
        <v>-74.443472220000004</v>
      </c>
      <c r="E105" s="1">
        <v>1850</v>
      </c>
      <c r="F105" s="1" t="s">
        <v>521</v>
      </c>
      <c r="G105" s="1" t="s">
        <v>73</v>
      </c>
      <c r="H105" s="39">
        <v>25.6</v>
      </c>
      <c r="I105" s="1">
        <v>2016</v>
      </c>
      <c r="J105" s="1">
        <v>1</v>
      </c>
      <c r="K105" s="39">
        <v>25.6</v>
      </c>
      <c r="L105" s="1">
        <v>2010</v>
      </c>
      <c r="M105" s="1">
        <v>2</v>
      </c>
      <c r="N105" s="39">
        <v>25.4</v>
      </c>
      <c r="O105" s="1">
        <v>2020</v>
      </c>
      <c r="P105" s="1">
        <v>6</v>
      </c>
      <c r="Q105" s="39">
        <v>25.2</v>
      </c>
      <c r="R105" s="1">
        <v>2020</v>
      </c>
      <c r="S105" s="1">
        <v>22</v>
      </c>
      <c r="T105" s="39">
        <v>25.4</v>
      </c>
      <c r="U105" s="1">
        <v>2024</v>
      </c>
      <c r="V105" s="1">
        <v>15</v>
      </c>
      <c r="W105" s="39">
        <v>24.2</v>
      </c>
      <c r="X105" s="1">
        <v>2010</v>
      </c>
      <c r="Y105" s="1">
        <v>29</v>
      </c>
      <c r="Z105" s="39">
        <v>24.1</v>
      </c>
      <c r="AA105" s="1">
        <v>2003</v>
      </c>
      <c r="AB105" s="1">
        <v>2</v>
      </c>
      <c r="AC105" s="39">
        <v>24.6</v>
      </c>
      <c r="AD105" s="1">
        <v>1997</v>
      </c>
      <c r="AE105" s="1">
        <v>24</v>
      </c>
      <c r="AF105" s="39">
        <v>25.6</v>
      </c>
      <c r="AG105" s="1">
        <v>2015</v>
      </c>
      <c r="AH105" s="1">
        <v>21</v>
      </c>
      <c r="AI105" s="39">
        <v>25.6</v>
      </c>
      <c r="AJ105" s="1">
        <v>2023</v>
      </c>
      <c r="AK105" s="1">
        <v>1</v>
      </c>
      <c r="AL105" s="39">
        <v>25.4</v>
      </c>
      <c r="AM105" s="1">
        <v>1997</v>
      </c>
      <c r="AN105" s="1">
        <v>2</v>
      </c>
      <c r="AO105" s="39">
        <v>25.6</v>
      </c>
      <c r="AP105" s="1">
        <v>2015</v>
      </c>
      <c r="AQ105" s="1">
        <v>26</v>
      </c>
    </row>
    <row r="106" spans="1:43" ht="14.45" customHeight="1" x14ac:dyDescent="0.25">
      <c r="A106" s="1">
        <v>21206260</v>
      </c>
      <c r="B106" s="1" t="s">
        <v>1011</v>
      </c>
      <c r="C106" s="1">
        <v>4.7986388890000002</v>
      </c>
      <c r="D106" s="1">
        <v>-74.049722220000007</v>
      </c>
      <c r="E106" s="1">
        <v>2570</v>
      </c>
      <c r="F106" s="1" t="s">
        <v>502</v>
      </c>
      <c r="G106" s="1" t="s">
        <v>74</v>
      </c>
      <c r="H106" s="39">
        <v>25.4</v>
      </c>
      <c r="I106" s="1">
        <v>2024</v>
      </c>
      <c r="J106" s="1">
        <v>25</v>
      </c>
      <c r="K106" s="39">
        <v>25.8</v>
      </c>
      <c r="L106" s="1">
        <v>2019</v>
      </c>
      <c r="M106" s="1">
        <v>16</v>
      </c>
      <c r="N106" s="39">
        <v>25</v>
      </c>
      <c r="O106" s="1">
        <v>1991</v>
      </c>
      <c r="P106" s="1">
        <v>19</v>
      </c>
      <c r="Q106" s="39">
        <v>26</v>
      </c>
      <c r="R106" s="1">
        <v>2024</v>
      </c>
      <c r="S106" s="1">
        <v>13</v>
      </c>
      <c r="T106" s="39">
        <v>24.8</v>
      </c>
      <c r="U106" s="1">
        <v>2024</v>
      </c>
      <c r="V106" s="1">
        <v>7</v>
      </c>
      <c r="W106" s="39">
        <v>22.6</v>
      </c>
      <c r="X106" s="1">
        <v>2016</v>
      </c>
      <c r="Y106" s="1">
        <v>4</v>
      </c>
      <c r="Z106" s="39">
        <v>23.4</v>
      </c>
      <c r="AA106" s="1">
        <v>2017</v>
      </c>
      <c r="AB106" s="1">
        <v>15</v>
      </c>
      <c r="AC106" s="39">
        <v>23.8</v>
      </c>
      <c r="AD106" s="1">
        <v>2022</v>
      </c>
      <c r="AE106" s="1">
        <v>18</v>
      </c>
      <c r="AF106" s="39">
        <v>24.4</v>
      </c>
      <c r="AG106" s="1">
        <v>2023</v>
      </c>
      <c r="AH106" s="1">
        <v>22</v>
      </c>
      <c r="AI106" s="39">
        <v>24</v>
      </c>
      <c r="AJ106" s="1">
        <v>2017</v>
      </c>
      <c r="AK106" s="1">
        <v>2</v>
      </c>
      <c r="AL106" s="39">
        <v>24</v>
      </c>
      <c r="AM106" s="1">
        <v>2009</v>
      </c>
      <c r="AN106" s="1">
        <v>28</v>
      </c>
      <c r="AO106" s="39">
        <v>24.5</v>
      </c>
      <c r="AP106" s="1">
        <v>2005</v>
      </c>
      <c r="AQ106" s="1">
        <v>17</v>
      </c>
    </row>
    <row r="107" spans="1:43" ht="14.45" customHeight="1" x14ac:dyDescent="0.25">
      <c r="A107" s="1">
        <v>21206280</v>
      </c>
      <c r="B107" s="1" t="s">
        <v>1012</v>
      </c>
      <c r="C107" s="1">
        <v>4.6482299999999999</v>
      </c>
      <c r="D107" s="1">
        <v>-74.320350000000005</v>
      </c>
      <c r="E107" s="1">
        <v>2680</v>
      </c>
      <c r="F107" s="1" t="s">
        <v>499</v>
      </c>
      <c r="G107" s="1" t="s">
        <v>73</v>
      </c>
      <c r="H107" s="39">
        <v>20.2</v>
      </c>
      <c r="I107" s="1">
        <v>1998</v>
      </c>
      <c r="J107" s="1">
        <v>26</v>
      </c>
      <c r="K107" s="39">
        <v>20</v>
      </c>
      <c r="L107" s="1">
        <v>2007</v>
      </c>
      <c r="M107" s="1">
        <v>27</v>
      </c>
      <c r="N107" s="39">
        <v>21.8</v>
      </c>
      <c r="O107" s="1">
        <v>2013</v>
      </c>
      <c r="P107" s="1">
        <v>10</v>
      </c>
      <c r="Q107" s="39">
        <v>20.399999999999999</v>
      </c>
      <c r="R107" s="1">
        <v>2015</v>
      </c>
      <c r="S107" s="1">
        <v>26</v>
      </c>
      <c r="T107" s="39">
        <v>20.399999999999999</v>
      </c>
      <c r="U107" s="1">
        <v>2015</v>
      </c>
      <c r="V107" s="1">
        <v>7</v>
      </c>
      <c r="W107" s="39">
        <v>22.2</v>
      </c>
      <c r="X107" s="1">
        <v>2013</v>
      </c>
      <c r="Y107" s="1">
        <v>8</v>
      </c>
      <c r="Z107" s="39">
        <v>20.8</v>
      </c>
      <c r="AA107" s="1">
        <v>2005</v>
      </c>
      <c r="AB107" s="1">
        <v>23</v>
      </c>
      <c r="AC107" s="39">
        <v>20.8</v>
      </c>
      <c r="AD107" s="1">
        <v>2014</v>
      </c>
      <c r="AE107" s="1">
        <v>31</v>
      </c>
      <c r="AF107" s="39">
        <v>22</v>
      </c>
      <c r="AG107" s="1">
        <v>2015</v>
      </c>
      <c r="AH107" s="1">
        <v>22</v>
      </c>
      <c r="AI107" s="39">
        <v>20.8</v>
      </c>
      <c r="AJ107" s="1">
        <v>2015</v>
      </c>
      <c r="AK107" s="1">
        <v>5</v>
      </c>
      <c r="AL107" s="39">
        <v>20.399999999999999</v>
      </c>
      <c r="AM107" s="1">
        <v>1990</v>
      </c>
      <c r="AN107" s="1">
        <v>25</v>
      </c>
      <c r="AO107" s="39">
        <v>19.399999999999999</v>
      </c>
      <c r="AP107" s="1">
        <v>2013</v>
      </c>
      <c r="AQ107" s="1">
        <v>15</v>
      </c>
    </row>
    <row r="108" spans="1:43" ht="14.45" customHeight="1" x14ac:dyDescent="0.25">
      <c r="A108" s="1">
        <v>21206560</v>
      </c>
      <c r="B108" s="1" t="s">
        <v>1013</v>
      </c>
      <c r="C108" s="1">
        <v>4.62547</v>
      </c>
      <c r="D108" s="1">
        <v>-74.156065999999996</v>
      </c>
      <c r="E108" s="1">
        <v>2557</v>
      </c>
      <c r="F108" s="1" t="s">
        <v>502</v>
      </c>
      <c r="G108" s="1" t="s">
        <v>74</v>
      </c>
      <c r="H108" s="39">
        <v>25.2</v>
      </c>
      <c r="I108" s="1">
        <v>2006</v>
      </c>
      <c r="J108" s="1">
        <v>9</v>
      </c>
      <c r="K108" s="39">
        <v>25.2</v>
      </c>
      <c r="L108" s="1">
        <v>2006</v>
      </c>
      <c r="M108" s="1">
        <v>15</v>
      </c>
      <c r="N108" s="39">
        <v>25.2</v>
      </c>
      <c r="O108" s="1">
        <v>2016</v>
      </c>
      <c r="P108" s="1">
        <v>24</v>
      </c>
      <c r="Q108" s="39">
        <v>25.8</v>
      </c>
      <c r="R108" s="1">
        <v>2005</v>
      </c>
      <c r="S108" s="1">
        <v>19</v>
      </c>
      <c r="T108" s="39">
        <v>23.6</v>
      </c>
      <c r="U108" s="1">
        <v>2015</v>
      </c>
      <c r="V108" s="1">
        <v>3</v>
      </c>
      <c r="W108" s="39">
        <v>25.4</v>
      </c>
      <c r="X108" s="1">
        <v>2009</v>
      </c>
      <c r="Y108" s="1">
        <v>11</v>
      </c>
      <c r="Z108" s="39">
        <v>24</v>
      </c>
      <c r="AA108" s="1">
        <v>2002</v>
      </c>
      <c r="AB108" s="1">
        <v>29</v>
      </c>
      <c r="AC108" s="39">
        <v>25.2</v>
      </c>
      <c r="AD108" s="1">
        <v>2009</v>
      </c>
      <c r="AE108" s="1">
        <v>15</v>
      </c>
      <c r="AF108" s="39">
        <v>24</v>
      </c>
      <c r="AG108" s="1">
        <v>2016</v>
      </c>
      <c r="AH108" s="1">
        <v>3</v>
      </c>
      <c r="AI108" s="39">
        <v>23.8</v>
      </c>
      <c r="AJ108" s="1">
        <v>2007</v>
      </c>
      <c r="AK108" s="1">
        <v>3</v>
      </c>
      <c r="AL108" s="39">
        <v>23.6</v>
      </c>
      <c r="AM108" s="1">
        <v>2023</v>
      </c>
      <c r="AN108" s="1">
        <v>17</v>
      </c>
      <c r="AO108" s="39">
        <v>24.5</v>
      </c>
      <c r="AP108" s="1">
        <v>2007</v>
      </c>
      <c r="AQ108" s="1">
        <v>18</v>
      </c>
    </row>
    <row r="109" spans="1:43" ht="14.45" customHeight="1" x14ac:dyDescent="0.25">
      <c r="A109" s="1">
        <v>21206600</v>
      </c>
      <c r="B109" s="1" t="s">
        <v>1014</v>
      </c>
      <c r="C109" s="1">
        <v>4.786594</v>
      </c>
      <c r="D109" s="1">
        <v>-74.102247000000006</v>
      </c>
      <c r="E109" s="1">
        <v>2590</v>
      </c>
      <c r="F109" s="1" t="s">
        <v>502</v>
      </c>
      <c r="G109" s="1" t="s">
        <v>74</v>
      </c>
      <c r="H109" s="39">
        <v>27</v>
      </c>
      <c r="I109" s="1">
        <v>2010</v>
      </c>
      <c r="J109" s="1">
        <v>22</v>
      </c>
      <c r="K109" s="39">
        <v>26.6</v>
      </c>
      <c r="L109" s="1">
        <v>2016</v>
      </c>
      <c r="M109" s="1">
        <v>27</v>
      </c>
      <c r="N109" s="39">
        <v>26.4</v>
      </c>
      <c r="O109" s="1">
        <v>2010</v>
      </c>
      <c r="P109" s="1">
        <v>28</v>
      </c>
      <c r="Q109" s="39">
        <v>26.4</v>
      </c>
      <c r="R109" s="1">
        <v>2010</v>
      </c>
      <c r="S109" s="1">
        <v>4</v>
      </c>
      <c r="T109" s="39">
        <v>25.2</v>
      </c>
      <c r="U109" s="1">
        <v>2015</v>
      </c>
      <c r="V109" s="1">
        <v>2</v>
      </c>
      <c r="W109" s="39">
        <v>26.6</v>
      </c>
      <c r="X109" s="1">
        <v>2016</v>
      </c>
      <c r="Y109" s="1">
        <v>17</v>
      </c>
      <c r="Z109" s="39">
        <v>23.4</v>
      </c>
      <c r="AA109" s="1">
        <v>2003</v>
      </c>
      <c r="AB109" s="1">
        <v>5</v>
      </c>
      <c r="AC109" s="39">
        <v>26</v>
      </c>
      <c r="AD109" s="1">
        <v>2004</v>
      </c>
      <c r="AE109" s="1">
        <v>19</v>
      </c>
      <c r="AF109" s="39">
        <v>24.2</v>
      </c>
      <c r="AG109" s="1">
        <v>2002</v>
      </c>
      <c r="AH109" s="1">
        <v>20</v>
      </c>
      <c r="AI109" s="39">
        <v>25.6</v>
      </c>
      <c r="AJ109" s="1">
        <v>2024</v>
      </c>
      <c r="AK109" s="1">
        <v>18</v>
      </c>
      <c r="AL109" s="39">
        <v>24.6</v>
      </c>
      <c r="AM109" s="1">
        <v>2007</v>
      </c>
      <c r="AN109" s="1">
        <v>26</v>
      </c>
      <c r="AO109" s="39">
        <v>25.2</v>
      </c>
      <c r="AP109" s="1">
        <v>2014</v>
      </c>
      <c r="AQ109" s="1">
        <v>3</v>
      </c>
    </row>
    <row r="110" spans="1:43" ht="14.45" customHeight="1" x14ac:dyDescent="0.25">
      <c r="A110" s="1">
        <v>21206650</v>
      </c>
      <c r="B110" s="1" t="s">
        <v>1015</v>
      </c>
      <c r="C110" s="1">
        <v>4.5167527779999999</v>
      </c>
      <c r="D110" s="1">
        <v>-74.088222221999999</v>
      </c>
      <c r="E110" s="1">
        <v>3100</v>
      </c>
      <c r="F110" s="1" t="s">
        <v>502</v>
      </c>
      <c r="G110" s="1" t="s">
        <v>74</v>
      </c>
      <c r="H110" s="39">
        <v>22</v>
      </c>
      <c r="I110" s="1">
        <v>2003</v>
      </c>
      <c r="J110" s="1">
        <v>6</v>
      </c>
      <c r="K110" s="39">
        <v>21.1</v>
      </c>
      <c r="L110" s="1">
        <v>2010</v>
      </c>
      <c r="M110" s="1">
        <v>13</v>
      </c>
      <c r="N110" s="39">
        <v>25</v>
      </c>
      <c r="O110" s="1">
        <v>2007</v>
      </c>
      <c r="P110" s="1">
        <v>6</v>
      </c>
      <c r="Q110" s="39">
        <v>20</v>
      </c>
      <c r="R110" s="1">
        <v>2016</v>
      </c>
      <c r="S110" s="1">
        <v>17</v>
      </c>
      <c r="T110" s="39">
        <v>23.4</v>
      </c>
      <c r="U110" s="1">
        <v>2003</v>
      </c>
      <c r="V110" s="1">
        <v>13</v>
      </c>
      <c r="W110" s="39">
        <v>18.600000000000001</v>
      </c>
      <c r="X110" s="1">
        <v>2017</v>
      </c>
      <c r="Y110" s="1">
        <v>9</v>
      </c>
      <c r="Z110" s="39">
        <v>18.600000000000001</v>
      </c>
      <c r="AA110" s="1">
        <v>2017</v>
      </c>
      <c r="AB110" s="1">
        <v>16</v>
      </c>
      <c r="AC110" s="39">
        <v>19.5</v>
      </c>
      <c r="AD110" s="1">
        <v>2006</v>
      </c>
      <c r="AE110" s="1">
        <v>25</v>
      </c>
      <c r="AF110" s="39">
        <v>19.8</v>
      </c>
      <c r="AG110" s="1">
        <v>2006</v>
      </c>
      <c r="AH110" s="1">
        <v>7</v>
      </c>
      <c r="AI110" s="39">
        <v>24.8</v>
      </c>
      <c r="AJ110" s="1">
        <v>2002</v>
      </c>
      <c r="AK110" s="1">
        <v>14</v>
      </c>
      <c r="AL110" s="39">
        <v>19.600000000000001</v>
      </c>
      <c r="AM110" s="1">
        <v>2017</v>
      </c>
      <c r="AN110" s="1">
        <v>12</v>
      </c>
      <c r="AO110" s="39">
        <v>25.8</v>
      </c>
      <c r="AP110" s="1">
        <v>2003</v>
      </c>
      <c r="AQ110" s="1">
        <v>4</v>
      </c>
    </row>
    <row r="111" spans="1:43" ht="14.45" customHeight="1" x14ac:dyDescent="0.25">
      <c r="A111" s="1">
        <v>21215080</v>
      </c>
      <c r="B111" s="1" t="s">
        <v>1016</v>
      </c>
      <c r="C111" s="1">
        <v>4.2315277780000002</v>
      </c>
      <c r="D111" s="1">
        <v>-74.995361110000005</v>
      </c>
      <c r="E111" s="1">
        <v>432</v>
      </c>
      <c r="F111" s="1" t="s">
        <v>474</v>
      </c>
      <c r="G111" s="1" t="s">
        <v>70</v>
      </c>
      <c r="H111" s="39">
        <v>39</v>
      </c>
      <c r="I111" s="1">
        <v>2016</v>
      </c>
      <c r="J111" s="1">
        <v>2</v>
      </c>
      <c r="K111" s="39">
        <v>38.799999999999997</v>
      </c>
      <c r="L111" s="1">
        <v>2005</v>
      </c>
      <c r="M111" s="1">
        <v>25</v>
      </c>
      <c r="N111" s="39">
        <v>37.6</v>
      </c>
      <c r="O111" s="1">
        <v>2007</v>
      </c>
      <c r="P111" s="1">
        <v>1</v>
      </c>
      <c r="Q111" s="39">
        <v>37.4</v>
      </c>
      <c r="R111" s="1">
        <v>2005</v>
      </c>
      <c r="S111" s="1">
        <v>19</v>
      </c>
      <c r="T111" s="39">
        <v>36.200000000000003</v>
      </c>
      <c r="U111" s="1">
        <v>1995</v>
      </c>
      <c r="V111" s="1">
        <v>21</v>
      </c>
      <c r="W111" s="39">
        <v>37.6</v>
      </c>
      <c r="X111" s="1">
        <v>1990</v>
      </c>
      <c r="Y111" s="1">
        <v>7</v>
      </c>
      <c r="Z111" s="39">
        <v>38.6</v>
      </c>
      <c r="AA111" s="1">
        <v>2015</v>
      </c>
      <c r="AB111" s="1">
        <v>31</v>
      </c>
      <c r="AC111" s="39">
        <v>39.200000000000003</v>
      </c>
      <c r="AD111" s="1">
        <v>2024</v>
      </c>
      <c r="AE111" s="1">
        <v>30</v>
      </c>
      <c r="AF111" s="39">
        <v>39.799999999999997</v>
      </c>
      <c r="AG111" s="1">
        <v>2024</v>
      </c>
      <c r="AH111" s="1">
        <v>15</v>
      </c>
      <c r="AI111" s="39">
        <v>37.4</v>
      </c>
      <c r="AJ111" s="1">
        <v>2002</v>
      </c>
      <c r="AK111" s="1">
        <v>4</v>
      </c>
      <c r="AL111" s="39">
        <v>38.200000000000003</v>
      </c>
      <c r="AM111" s="1">
        <v>1995</v>
      </c>
      <c r="AN111" s="1">
        <v>21</v>
      </c>
      <c r="AO111" s="39">
        <v>37.6</v>
      </c>
      <c r="AP111" s="1">
        <v>2015</v>
      </c>
      <c r="AQ111" s="1">
        <v>31</v>
      </c>
    </row>
    <row r="112" spans="1:43" ht="14.45" customHeight="1" x14ac:dyDescent="0.25">
      <c r="A112" s="1">
        <v>21215130</v>
      </c>
      <c r="B112" s="1" t="s">
        <v>1017</v>
      </c>
      <c r="C112" s="1">
        <v>4.3413888890000001</v>
      </c>
      <c r="D112" s="1">
        <v>-75.518583329999998</v>
      </c>
      <c r="E112" s="1">
        <v>2229</v>
      </c>
      <c r="F112" s="1" t="s">
        <v>834</v>
      </c>
      <c r="G112" s="1" t="s">
        <v>70</v>
      </c>
      <c r="H112" s="39">
        <v>25</v>
      </c>
      <c r="I112" s="1">
        <v>2010</v>
      </c>
      <c r="J112" s="1">
        <v>15</v>
      </c>
      <c r="K112" s="39">
        <v>27</v>
      </c>
      <c r="L112" s="1">
        <v>2010</v>
      </c>
      <c r="M112" s="1">
        <v>2</v>
      </c>
      <c r="N112" s="39">
        <v>25.8</v>
      </c>
      <c r="O112" s="1">
        <v>2016</v>
      </c>
      <c r="P112" s="1">
        <v>26</v>
      </c>
      <c r="Q112" s="39">
        <v>26.2</v>
      </c>
      <c r="R112" s="1">
        <v>2010</v>
      </c>
      <c r="S112" s="1">
        <v>18</v>
      </c>
      <c r="T112" s="39">
        <v>26</v>
      </c>
      <c r="U112" s="1">
        <v>2009</v>
      </c>
      <c r="V112" s="1">
        <v>18</v>
      </c>
      <c r="W112" s="39">
        <v>24.4</v>
      </c>
      <c r="X112" s="1">
        <v>2012</v>
      </c>
      <c r="Y112" s="1">
        <v>6</v>
      </c>
      <c r="Z112" s="39">
        <v>24.2</v>
      </c>
      <c r="AA112" s="1">
        <v>2009</v>
      </c>
      <c r="AB112" s="1">
        <v>28</v>
      </c>
      <c r="AC112" s="39">
        <v>24.4</v>
      </c>
      <c r="AD112" s="1">
        <v>2016</v>
      </c>
      <c r="AE112" s="1">
        <v>14</v>
      </c>
      <c r="AF112" s="39">
        <v>24.8</v>
      </c>
      <c r="AG112" s="1">
        <v>2015</v>
      </c>
      <c r="AH112" s="1">
        <v>16</v>
      </c>
      <c r="AI112" s="39">
        <v>25</v>
      </c>
      <c r="AJ112" s="1">
        <v>2009</v>
      </c>
      <c r="AK112" s="1">
        <v>1</v>
      </c>
      <c r="AL112" s="39">
        <v>24.2</v>
      </c>
      <c r="AM112" s="1">
        <v>2012</v>
      </c>
      <c r="AN112" s="1">
        <v>24</v>
      </c>
      <c r="AO112" s="39">
        <v>25.4</v>
      </c>
      <c r="AP112" s="1">
        <v>2015</v>
      </c>
      <c r="AQ112" s="1">
        <v>23</v>
      </c>
    </row>
    <row r="113" spans="1:43" ht="14.45" customHeight="1" x14ac:dyDescent="0.25">
      <c r="A113" s="1">
        <v>21235010</v>
      </c>
      <c r="B113" s="1" t="s">
        <v>1018</v>
      </c>
      <c r="C113" s="1">
        <v>4.5618055560000004</v>
      </c>
      <c r="D113" s="1">
        <v>-74.702388889999995</v>
      </c>
      <c r="E113" s="1">
        <v>297</v>
      </c>
      <c r="F113" s="1" t="s">
        <v>483</v>
      </c>
      <c r="G113" s="1" t="s">
        <v>73</v>
      </c>
      <c r="H113" s="39">
        <v>41</v>
      </c>
      <c r="I113" s="1">
        <v>2024</v>
      </c>
      <c r="J113" s="1">
        <v>26</v>
      </c>
      <c r="K113" s="39">
        <v>41.4</v>
      </c>
      <c r="L113" s="1">
        <v>2020</v>
      </c>
      <c r="M113" s="1">
        <v>18</v>
      </c>
      <c r="N113" s="39">
        <v>43.8</v>
      </c>
      <c r="O113" s="1">
        <v>2024</v>
      </c>
      <c r="P113" s="1">
        <v>13</v>
      </c>
      <c r="Q113" s="39">
        <v>41</v>
      </c>
      <c r="R113" s="1">
        <v>2024</v>
      </c>
      <c r="S113" s="1">
        <v>7</v>
      </c>
      <c r="T113" s="39">
        <v>40</v>
      </c>
      <c r="U113" s="1">
        <v>2020</v>
      </c>
      <c r="V113" s="1">
        <v>21</v>
      </c>
      <c r="W113" s="39">
        <v>39.799999999999997</v>
      </c>
      <c r="X113" s="1">
        <v>2011</v>
      </c>
      <c r="Y113" s="1">
        <v>13</v>
      </c>
      <c r="Z113" s="39">
        <v>40.6</v>
      </c>
      <c r="AA113" s="1">
        <v>2024</v>
      </c>
      <c r="AB113" s="1">
        <v>29</v>
      </c>
      <c r="AC113" s="39">
        <v>41.6</v>
      </c>
      <c r="AD113" s="1">
        <v>2023</v>
      </c>
      <c r="AE113" s="1">
        <v>8</v>
      </c>
      <c r="AF113" s="39">
        <v>44.2</v>
      </c>
      <c r="AG113" s="1">
        <v>2024</v>
      </c>
      <c r="AH113" s="1">
        <v>15</v>
      </c>
      <c r="AI113" s="39">
        <v>41.8</v>
      </c>
      <c r="AJ113" s="1">
        <v>2023</v>
      </c>
      <c r="AK113" s="1">
        <v>12</v>
      </c>
      <c r="AL113" s="39">
        <v>39.799999999999997</v>
      </c>
      <c r="AM113" s="1">
        <v>2020</v>
      </c>
      <c r="AN113" s="1">
        <v>7</v>
      </c>
      <c r="AO113" s="39">
        <v>39.799999999999997</v>
      </c>
      <c r="AP113" s="1">
        <v>2023</v>
      </c>
      <c r="AQ113" s="1">
        <v>13</v>
      </c>
    </row>
    <row r="114" spans="1:43" ht="14.45" customHeight="1" x14ac:dyDescent="0.25">
      <c r="A114" s="1">
        <v>21240110</v>
      </c>
      <c r="B114" s="1" t="s">
        <v>1019</v>
      </c>
      <c r="C114" s="1">
        <v>4.7356111109999999</v>
      </c>
      <c r="D114" s="1">
        <v>-75.13891667</v>
      </c>
      <c r="E114" s="1">
        <v>2670</v>
      </c>
      <c r="F114" s="1" t="s">
        <v>494</v>
      </c>
      <c r="G114" s="1" t="s">
        <v>70</v>
      </c>
      <c r="H114" s="39">
        <v>21.2</v>
      </c>
      <c r="I114" s="1">
        <v>1998</v>
      </c>
      <c r="J114" s="1">
        <v>31</v>
      </c>
      <c r="K114" s="39">
        <v>22</v>
      </c>
      <c r="L114" s="1">
        <v>1995</v>
      </c>
      <c r="M114" s="1">
        <v>13</v>
      </c>
      <c r="N114" s="39">
        <v>22</v>
      </c>
      <c r="O114" s="1">
        <v>1992</v>
      </c>
      <c r="P114" s="1">
        <v>23</v>
      </c>
      <c r="Q114" s="39">
        <v>21</v>
      </c>
      <c r="R114" s="1">
        <v>1992</v>
      </c>
      <c r="S114" s="1">
        <v>12</v>
      </c>
      <c r="T114" s="39">
        <v>21</v>
      </c>
      <c r="U114" s="1">
        <v>1992</v>
      </c>
      <c r="V114" s="1">
        <v>11</v>
      </c>
      <c r="W114" s="39">
        <v>20.2</v>
      </c>
      <c r="X114" s="1">
        <v>2004</v>
      </c>
      <c r="Y114" s="1">
        <v>27</v>
      </c>
      <c r="Z114" s="39">
        <v>22</v>
      </c>
      <c r="AA114" s="1">
        <v>2004</v>
      </c>
      <c r="AB114" s="1">
        <v>8</v>
      </c>
      <c r="AC114" s="39">
        <v>20.399999999999999</v>
      </c>
      <c r="AD114" s="1">
        <v>1997</v>
      </c>
      <c r="AE114" s="1">
        <v>25</v>
      </c>
      <c r="AF114" s="39">
        <v>20.2</v>
      </c>
      <c r="AG114" s="1">
        <v>1997</v>
      </c>
      <c r="AH114" s="1">
        <v>6</v>
      </c>
      <c r="AI114" s="39">
        <v>20.399999999999999</v>
      </c>
      <c r="AJ114" s="1">
        <v>1997</v>
      </c>
      <c r="AK114" s="1">
        <v>25</v>
      </c>
      <c r="AL114" s="39">
        <v>19.399999999999999</v>
      </c>
      <c r="AM114" s="1">
        <v>2002</v>
      </c>
      <c r="AN114" s="1">
        <v>24</v>
      </c>
      <c r="AO114" s="39">
        <v>20</v>
      </c>
      <c r="AP114" s="1">
        <v>2002</v>
      </c>
      <c r="AQ114" s="1">
        <v>1</v>
      </c>
    </row>
    <row r="115" spans="1:43" ht="14.45" customHeight="1" x14ac:dyDescent="0.25">
      <c r="A115" s="1">
        <v>21245010</v>
      </c>
      <c r="B115" s="1" t="s">
        <v>1020</v>
      </c>
      <c r="C115" s="1">
        <v>4.4296666670000002</v>
      </c>
      <c r="D115" s="1">
        <v>-75.200522219999996</v>
      </c>
      <c r="E115" s="1">
        <v>826</v>
      </c>
      <c r="F115" s="1" t="s">
        <v>71</v>
      </c>
      <c r="G115" s="1" t="s">
        <v>70</v>
      </c>
      <c r="H115" s="39">
        <v>36.200000000000003</v>
      </c>
      <c r="I115" s="1">
        <v>1998</v>
      </c>
      <c r="J115" s="1">
        <v>6</v>
      </c>
      <c r="K115" s="39">
        <v>37.200000000000003</v>
      </c>
      <c r="L115" s="1">
        <v>1998</v>
      </c>
      <c r="M115" s="1">
        <v>3</v>
      </c>
      <c r="N115" s="39">
        <v>36.6</v>
      </c>
      <c r="O115" s="1">
        <v>2024</v>
      </c>
      <c r="P115" s="1">
        <v>13</v>
      </c>
      <c r="Q115" s="39">
        <v>34.799999999999997</v>
      </c>
      <c r="R115" s="1">
        <v>2013</v>
      </c>
      <c r="S115" s="1">
        <v>13</v>
      </c>
      <c r="T115" s="39">
        <v>34.200000000000003</v>
      </c>
      <c r="U115" s="1">
        <v>2002</v>
      </c>
      <c r="V115" s="1">
        <v>12</v>
      </c>
      <c r="W115" s="39">
        <v>34.200000000000003</v>
      </c>
      <c r="X115" s="1">
        <v>1999</v>
      </c>
      <c r="Y115" s="1">
        <v>5</v>
      </c>
      <c r="Z115" s="39">
        <v>35.799999999999997</v>
      </c>
      <c r="AA115" s="1">
        <v>2012</v>
      </c>
      <c r="AB115" s="1">
        <v>21</v>
      </c>
      <c r="AC115" s="39">
        <v>37.6</v>
      </c>
      <c r="AD115" s="1">
        <v>2001</v>
      </c>
      <c r="AE115" s="1">
        <v>30</v>
      </c>
      <c r="AF115" s="39">
        <v>37.200000000000003</v>
      </c>
      <c r="AG115" s="1">
        <v>2021</v>
      </c>
      <c r="AH115" s="1">
        <v>17</v>
      </c>
      <c r="AI115" s="39">
        <v>35.799999999999997</v>
      </c>
      <c r="AJ115" s="1">
        <v>1997</v>
      </c>
      <c r="AK115" s="1">
        <v>4</v>
      </c>
      <c r="AL115" s="39">
        <v>33.6</v>
      </c>
      <c r="AM115" s="1">
        <v>2001</v>
      </c>
      <c r="AN115" s="1">
        <v>5</v>
      </c>
      <c r="AO115" s="39">
        <v>35.6</v>
      </c>
      <c r="AP115" s="1">
        <v>2015</v>
      </c>
      <c r="AQ115" s="1">
        <v>28</v>
      </c>
    </row>
    <row r="116" spans="1:43" ht="14.45" customHeight="1" x14ac:dyDescent="0.25">
      <c r="A116" s="1">
        <v>21245040</v>
      </c>
      <c r="B116" s="1" t="s">
        <v>1021</v>
      </c>
      <c r="C116" s="1">
        <v>4.424138889</v>
      </c>
      <c r="D116" s="1">
        <v>-75.139416670000003</v>
      </c>
      <c r="E116" s="1">
        <v>943</v>
      </c>
      <c r="F116" s="1" t="s">
        <v>71</v>
      </c>
      <c r="G116" s="1" t="s">
        <v>70</v>
      </c>
      <c r="H116" s="39">
        <v>36</v>
      </c>
      <c r="I116" s="1">
        <v>2016</v>
      </c>
      <c r="J116" s="1">
        <v>1</v>
      </c>
      <c r="K116" s="39">
        <v>35.9</v>
      </c>
      <c r="L116" s="1">
        <v>2020</v>
      </c>
      <c r="M116" s="1">
        <v>18</v>
      </c>
      <c r="N116" s="39">
        <v>35.9</v>
      </c>
      <c r="O116" s="1">
        <v>2024</v>
      </c>
      <c r="P116" s="1">
        <v>18</v>
      </c>
      <c r="Q116" s="39">
        <v>33.799999999999997</v>
      </c>
      <c r="R116" s="1">
        <v>2014</v>
      </c>
      <c r="S116" s="1">
        <v>13</v>
      </c>
      <c r="T116" s="39">
        <v>34</v>
      </c>
      <c r="U116" s="1">
        <v>2016</v>
      </c>
      <c r="V116" s="1">
        <v>22</v>
      </c>
      <c r="W116" s="39">
        <v>33.6</v>
      </c>
      <c r="X116" s="1">
        <v>2001</v>
      </c>
      <c r="Y116" s="1">
        <v>28</v>
      </c>
      <c r="Z116" s="39">
        <v>35.4</v>
      </c>
      <c r="AA116" s="1">
        <v>2015</v>
      </c>
      <c r="AB116" s="1">
        <v>25</v>
      </c>
      <c r="AC116" s="39">
        <v>36.4</v>
      </c>
      <c r="AD116" s="1">
        <v>1997</v>
      </c>
      <c r="AE116" s="1">
        <v>25</v>
      </c>
      <c r="AF116" s="39">
        <v>36.799999999999997</v>
      </c>
      <c r="AG116" s="1">
        <v>2015</v>
      </c>
      <c r="AH116" s="1">
        <v>16</v>
      </c>
      <c r="AI116" s="39">
        <v>36.5</v>
      </c>
      <c r="AJ116" s="1">
        <v>2009</v>
      </c>
      <c r="AK116" s="1">
        <v>9</v>
      </c>
      <c r="AL116" s="39">
        <v>32.4</v>
      </c>
      <c r="AM116" s="1">
        <v>2015</v>
      </c>
      <c r="AN116" s="1">
        <v>14</v>
      </c>
      <c r="AO116" s="39">
        <v>35.700000000000003</v>
      </c>
      <c r="AP116" s="1">
        <v>2015</v>
      </c>
      <c r="AQ116" s="1">
        <v>31</v>
      </c>
    </row>
    <row r="117" spans="1:43" ht="14.45" customHeight="1" x14ac:dyDescent="0.25">
      <c r="A117" s="1">
        <v>21245140</v>
      </c>
      <c r="B117" s="1" t="s">
        <v>1022</v>
      </c>
      <c r="C117" s="1">
        <v>4.7118611110000002</v>
      </c>
      <c r="D117" s="1">
        <v>-75.09445556</v>
      </c>
      <c r="E117" s="1">
        <v>2288</v>
      </c>
      <c r="F117" s="1" t="s">
        <v>494</v>
      </c>
      <c r="G117" s="1" t="s">
        <v>70</v>
      </c>
      <c r="H117" s="39">
        <v>24.8</v>
      </c>
      <c r="I117" s="1">
        <v>2024</v>
      </c>
      <c r="J117" s="1">
        <v>23</v>
      </c>
      <c r="K117" s="39">
        <v>23.8</v>
      </c>
      <c r="L117" s="1">
        <v>2016</v>
      </c>
      <c r="M117" s="1">
        <v>16</v>
      </c>
      <c r="N117" s="39">
        <v>23.8</v>
      </c>
      <c r="O117" s="1">
        <v>2016</v>
      </c>
      <c r="P117" s="1">
        <v>26</v>
      </c>
      <c r="Q117" s="39">
        <v>23.2</v>
      </c>
      <c r="R117" s="1">
        <v>2025</v>
      </c>
      <c r="S117" s="1">
        <v>8</v>
      </c>
      <c r="T117" s="39">
        <v>24.2</v>
      </c>
      <c r="U117" s="1">
        <v>2024</v>
      </c>
      <c r="V117" s="1">
        <v>13</v>
      </c>
      <c r="W117" s="39">
        <v>22.6</v>
      </c>
      <c r="X117" s="1">
        <v>2012</v>
      </c>
      <c r="Y117" s="1">
        <v>7</v>
      </c>
      <c r="Z117" s="39">
        <v>23.2</v>
      </c>
      <c r="AA117" s="1">
        <v>2025</v>
      </c>
      <c r="AB117" s="1">
        <v>22</v>
      </c>
      <c r="AC117" s="39">
        <v>23.2</v>
      </c>
      <c r="AD117" s="1">
        <v>2009</v>
      </c>
      <c r="AE117" s="1">
        <v>3</v>
      </c>
      <c r="AF117" s="39">
        <v>23.8</v>
      </c>
      <c r="AG117" s="1">
        <v>2024</v>
      </c>
      <c r="AH117" s="1">
        <v>16</v>
      </c>
      <c r="AI117" s="39">
        <v>24</v>
      </c>
      <c r="AJ117" s="1">
        <v>2024</v>
      </c>
      <c r="AK117" s="1">
        <v>11</v>
      </c>
      <c r="AL117" s="39">
        <v>22</v>
      </c>
      <c r="AM117" s="1">
        <v>2001</v>
      </c>
      <c r="AN117" s="1">
        <v>7</v>
      </c>
      <c r="AO117" s="39">
        <v>23.4</v>
      </c>
      <c r="AP117" s="1">
        <v>2015</v>
      </c>
      <c r="AQ117" s="1">
        <v>29</v>
      </c>
    </row>
    <row r="118" spans="1:43" ht="14.45" customHeight="1" x14ac:dyDescent="0.25">
      <c r="A118" s="1">
        <v>21255080</v>
      </c>
      <c r="B118" s="1" t="s">
        <v>1023</v>
      </c>
      <c r="C118" s="1">
        <v>4.7837779999999999</v>
      </c>
      <c r="D118" s="1">
        <v>-74.767944439999994</v>
      </c>
      <c r="E118" s="1">
        <v>308</v>
      </c>
      <c r="F118" s="1" t="s">
        <v>478</v>
      </c>
      <c r="G118" s="1" t="s">
        <v>70</v>
      </c>
      <c r="H118" s="39">
        <v>40.4</v>
      </c>
      <c r="I118" s="1">
        <v>2016</v>
      </c>
      <c r="J118" s="1">
        <v>17</v>
      </c>
      <c r="K118" s="39">
        <v>40.799999999999997</v>
      </c>
      <c r="L118" s="1">
        <v>1988</v>
      </c>
      <c r="M118" s="1">
        <v>1</v>
      </c>
      <c r="N118" s="39">
        <v>42</v>
      </c>
      <c r="O118" s="1">
        <v>1988</v>
      </c>
      <c r="P118" s="1">
        <v>19</v>
      </c>
      <c r="Q118" s="39">
        <v>40</v>
      </c>
      <c r="R118" s="1">
        <v>1980</v>
      </c>
      <c r="S118" s="1">
        <v>1</v>
      </c>
      <c r="T118" s="39">
        <v>39.6</v>
      </c>
      <c r="U118" s="1">
        <v>2015</v>
      </c>
      <c r="V118" s="1">
        <v>7</v>
      </c>
      <c r="W118" s="39">
        <v>39.799999999999997</v>
      </c>
      <c r="X118" s="1">
        <v>1987</v>
      </c>
      <c r="Y118" s="1">
        <v>10</v>
      </c>
      <c r="Z118" s="39">
        <v>41</v>
      </c>
      <c r="AA118" s="1">
        <v>2024</v>
      </c>
      <c r="AB118" s="1">
        <v>23</v>
      </c>
      <c r="AC118" s="39">
        <v>42</v>
      </c>
      <c r="AD118" s="1">
        <v>1983</v>
      </c>
      <c r="AE118" s="1">
        <v>14</v>
      </c>
      <c r="AF118" s="39">
        <v>41.8</v>
      </c>
      <c r="AG118" s="1">
        <v>1987</v>
      </c>
      <c r="AH118" s="1">
        <v>13</v>
      </c>
      <c r="AI118" s="39">
        <v>39.799999999999997</v>
      </c>
      <c r="AJ118" s="1">
        <v>2009</v>
      </c>
      <c r="AK118" s="1">
        <v>1</v>
      </c>
      <c r="AL118" s="39">
        <v>39.4</v>
      </c>
      <c r="AM118" s="1">
        <v>2009</v>
      </c>
      <c r="AN118" s="1">
        <v>20</v>
      </c>
      <c r="AO118" s="39">
        <v>40.200000000000003</v>
      </c>
      <c r="AP118" s="1">
        <v>2015</v>
      </c>
      <c r="AQ118" s="1">
        <v>25</v>
      </c>
    </row>
    <row r="119" spans="1:43" ht="14.45" customHeight="1" x14ac:dyDescent="0.25">
      <c r="A119" s="1">
        <v>21255090</v>
      </c>
      <c r="B119" s="1" t="s">
        <v>1024</v>
      </c>
      <c r="C119" s="1">
        <v>5</v>
      </c>
      <c r="D119" s="1">
        <v>-74.899991666999995</v>
      </c>
      <c r="E119" s="1">
        <v>321</v>
      </c>
      <c r="F119" s="1" t="s">
        <v>832</v>
      </c>
      <c r="G119" s="1" t="s">
        <v>70</v>
      </c>
      <c r="H119" s="39">
        <v>40.799999999999997</v>
      </c>
      <c r="I119" s="1">
        <v>2016</v>
      </c>
      <c r="J119" s="1">
        <v>1</v>
      </c>
      <c r="K119" s="39">
        <v>41.2</v>
      </c>
      <c r="L119" s="1">
        <v>2016</v>
      </c>
      <c r="M119" s="1">
        <v>16</v>
      </c>
      <c r="N119" s="39">
        <v>39.799999999999997</v>
      </c>
      <c r="O119" s="1">
        <v>2024</v>
      </c>
      <c r="P119" s="1">
        <v>10</v>
      </c>
      <c r="Q119" s="39">
        <v>39.200000000000003</v>
      </c>
      <c r="R119" s="1">
        <v>2020</v>
      </c>
      <c r="S119" s="1">
        <v>8</v>
      </c>
      <c r="T119" s="39">
        <v>38.799999999999997</v>
      </c>
      <c r="U119" s="1">
        <v>2016</v>
      </c>
      <c r="V119" s="1">
        <v>21</v>
      </c>
      <c r="W119" s="39">
        <v>39</v>
      </c>
      <c r="X119" s="1">
        <v>1993</v>
      </c>
      <c r="Y119" s="1">
        <v>11</v>
      </c>
      <c r="Z119" s="39">
        <v>39.6</v>
      </c>
      <c r="AA119" s="1">
        <v>2015</v>
      </c>
      <c r="AB119" s="1">
        <v>3</v>
      </c>
      <c r="AC119" s="39">
        <v>41.2</v>
      </c>
      <c r="AD119" s="1">
        <v>2015</v>
      </c>
      <c r="AE119" s="1">
        <v>6</v>
      </c>
      <c r="AF119" s="39">
        <v>41.6</v>
      </c>
      <c r="AG119" s="1">
        <v>2015</v>
      </c>
      <c r="AH119" s="1">
        <v>26</v>
      </c>
      <c r="AI119" s="39">
        <v>38.799999999999997</v>
      </c>
      <c r="AJ119" s="1">
        <v>2015</v>
      </c>
      <c r="AK119" s="1">
        <v>6</v>
      </c>
      <c r="AL119" s="39">
        <v>37.799999999999997</v>
      </c>
      <c r="AM119" s="1">
        <v>2002</v>
      </c>
      <c r="AN119" s="1">
        <v>22</v>
      </c>
      <c r="AO119" s="39">
        <v>40.6</v>
      </c>
      <c r="AP119" s="1">
        <v>2015</v>
      </c>
      <c r="AQ119" s="1">
        <v>26</v>
      </c>
    </row>
    <row r="120" spans="1:43" ht="14.45" customHeight="1" x14ac:dyDescent="0.25">
      <c r="A120" s="1">
        <v>21255110</v>
      </c>
      <c r="B120" s="1" t="s">
        <v>1025</v>
      </c>
      <c r="C120" s="1">
        <v>4.7017499999999997</v>
      </c>
      <c r="D120" s="1">
        <v>-75.131833330000006</v>
      </c>
      <c r="E120" s="1">
        <v>2817</v>
      </c>
      <c r="F120" s="1" t="s">
        <v>494</v>
      </c>
      <c r="G120" s="1" t="s">
        <v>70</v>
      </c>
      <c r="H120" s="39">
        <v>20.399999999999999</v>
      </c>
      <c r="I120" s="1">
        <v>2007</v>
      </c>
      <c r="J120" s="1">
        <v>29</v>
      </c>
      <c r="K120" s="39">
        <v>21.4</v>
      </c>
      <c r="L120" s="1">
        <v>2017</v>
      </c>
      <c r="M120" s="1">
        <v>8</v>
      </c>
      <c r="N120" s="39">
        <v>20.399999999999999</v>
      </c>
      <c r="O120" s="1">
        <v>2005</v>
      </c>
      <c r="P120" s="1">
        <v>2</v>
      </c>
      <c r="Q120" s="39">
        <v>20.6</v>
      </c>
      <c r="R120" s="1">
        <v>2015</v>
      </c>
      <c r="S120" s="1">
        <v>12</v>
      </c>
      <c r="T120" s="39">
        <v>21.6</v>
      </c>
      <c r="U120" s="1">
        <v>2022</v>
      </c>
      <c r="V120" s="1">
        <v>13</v>
      </c>
      <c r="W120" s="39">
        <v>21.4</v>
      </c>
      <c r="X120" s="1">
        <v>2024</v>
      </c>
      <c r="Y120" s="1">
        <v>1</v>
      </c>
      <c r="Z120" s="39">
        <v>20</v>
      </c>
      <c r="AA120" s="1">
        <v>2021</v>
      </c>
      <c r="AB120" s="1">
        <v>15</v>
      </c>
      <c r="AC120" s="39">
        <v>20</v>
      </c>
      <c r="AD120" s="1">
        <v>2015</v>
      </c>
      <c r="AE120" s="1">
        <v>6</v>
      </c>
      <c r="AF120" s="39">
        <v>20.2</v>
      </c>
      <c r="AG120" s="1">
        <v>2024</v>
      </c>
      <c r="AH120" s="1">
        <v>15</v>
      </c>
      <c r="AI120" s="39">
        <v>20.399999999999999</v>
      </c>
      <c r="AJ120" s="1">
        <v>2023</v>
      </c>
      <c r="AK120" s="1">
        <v>1</v>
      </c>
      <c r="AL120" s="39">
        <v>19.8</v>
      </c>
      <c r="AM120" s="1">
        <v>2013</v>
      </c>
      <c r="AN120" s="1">
        <v>1</v>
      </c>
      <c r="AO120" s="39">
        <v>20.8</v>
      </c>
      <c r="AP120" s="1">
        <v>2015</v>
      </c>
      <c r="AQ120" s="1">
        <v>29</v>
      </c>
    </row>
    <row r="121" spans="1:43" ht="14.45" customHeight="1" x14ac:dyDescent="0.25">
      <c r="A121" s="1">
        <v>21255120</v>
      </c>
      <c r="B121" s="1" t="s">
        <v>1026</v>
      </c>
      <c r="C121" s="1">
        <v>5.0267619440000004</v>
      </c>
      <c r="D121" s="1">
        <v>-75.117336111</v>
      </c>
      <c r="E121" s="1">
        <v>2069</v>
      </c>
      <c r="F121" s="1" t="s">
        <v>496</v>
      </c>
      <c r="G121" s="1" t="s">
        <v>70</v>
      </c>
      <c r="H121" s="39">
        <v>26.8</v>
      </c>
      <c r="I121" s="1">
        <v>2024</v>
      </c>
      <c r="J121" s="1">
        <v>23</v>
      </c>
      <c r="K121" s="39">
        <v>25.4</v>
      </c>
      <c r="L121" s="1">
        <v>2010</v>
      </c>
      <c r="M121" s="1">
        <v>2</v>
      </c>
      <c r="N121" s="39">
        <v>26.4</v>
      </c>
      <c r="O121" s="1">
        <v>2024</v>
      </c>
      <c r="P121" s="1">
        <v>19</v>
      </c>
      <c r="Q121" s="39">
        <v>26.6</v>
      </c>
      <c r="R121" s="1">
        <v>1992</v>
      </c>
      <c r="S121" s="1">
        <v>25</v>
      </c>
      <c r="T121" s="39">
        <v>25.6</v>
      </c>
      <c r="U121" s="1">
        <v>2019</v>
      </c>
      <c r="V121" s="1">
        <v>5</v>
      </c>
      <c r="W121" s="39">
        <v>26.8</v>
      </c>
      <c r="X121" s="1">
        <v>1993</v>
      </c>
      <c r="Y121" s="1">
        <v>22</v>
      </c>
      <c r="Z121" s="39">
        <v>25.6</v>
      </c>
      <c r="AA121" s="1">
        <v>2002</v>
      </c>
      <c r="AB121" s="1">
        <v>3</v>
      </c>
      <c r="AC121" s="39">
        <v>24.8</v>
      </c>
      <c r="AD121" s="1">
        <v>2002</v>
      </c>
      <c r="AE121" s="1">
        <v>14</v>
      </c>
      <c r="AF121" s="39">
        <v>25.4</v>
      </c>
      <c r="AG121" s="1">
        <v>2023</v>
      </c>
      <c r="AH121" s="1">
        <v>23</v>
      </c>
      <c r="AI121" s="39">
        <v>25.2</v>
      </c>
      <c r="AJ121" s="1">
        <v>2002</v>
      </c>
      <c r="AK121" s="1">
        <v>4</v>
      </c>
      <c r="AL121" s="39">
        <v>25</v>
      </c>
      <c r="AM121" s="1">
        <v>2009</v>
      </c>
      <c r="AN121" s="1">
        <v>23</v>
      </c>
      <c r="AO121" s="39">
        <v>24.8</v>
      </c>
      <c r="AP121" s="1">
        <v>2023</v>
      </c>
      <c r="AQ121" s="1">
        <v>12</v>
      </c>
    </row>
    <row r="122" spans="1:43" ht="14.45" customHeight="1" x14ac:dyDescent="0.25">
      <c r="A122" s="1">
        <v>21255140</v>
      </c>
      <c r="B122" s="1" t="s">
        <v>1027</v>
      </c>
      <c r="C122" s="1">
        <v>4.8215000000000003</v>
      </c>
      <c r="D122" s="1">
        <v>-74.920638890000006</v>
      </c>
      <c r="E122" s="1">
        <v>429</v>
      </c>
      <c r="F122" s="1" t="s">
        <v>846</v>
      </c>
      <c r="G122" s="1" t="s">
        <v>70</v>
      </c>
      <c r="H122" s="39">
        <v>39.799999999999997</v>
      </c>
      <c r="I122" s="1">
        <v>2010</v>
      </c>
      <c r="J122" s="1">
        <v>21</v>
      </c>
      <c r="K122" s="39">
        <v>39.6</v>
      </c>
      <c r="L122" s="1">
        <v>2010</v>
      </c>
      <c r="M122" s="1">
        <v>3</v>
      </c>
      <c r="N122" s="39">
        <v>38.6</v>
      </c>
      <c r="O122" s="1">
        <v>2010</v>
      </c>
      <c r="P122" s="1">
        <v>2</v>
      </c>
      <c r="Q122" s="39">
        <v>39.200000000000003</v>
      </c>
      <c r="R122" s="1">
        <v>2013</v>
      </c>
      <c r="S122" s="1">
        <v>13</v>
      </c>
      <c r="T122" s="39">
        <v>37.200000000000003</v>
      </c>
      <c r="U122" s="1">
        <v>2009</v>
      </c>
      <c r="V122" s="1">
        <v>26</v>
      </c>
      <c r="W122" s="39">
        <v>38.799999999999997</v>
      </c>
      <c r="X122" s="1">
        <v>2009</v>
      </c>
      <c r="Y122" s="1">
        <v>3</v>
      </c>
      <c r="Z122" s="39">
        <v>40</v>
      </c>
      <c r="AA122" s="1">
        <v>2011</v>
      </c>
      <c r="AB122" s="1">
        <v>19</v>
      </c>
      <c r="AC122" s="39">
        <v>39.6</v>
      </c>
      <c r="AD122" s="1">
        <v>2009</v>
      </c>
      <c r="AE122" s="1">
        <v>2</v>
      </c>
      <c r="AF122" s="39">
        <v>41</v>
      </c>
      <c r="AG122" s="1">
        <v>2012</v>
      </c>
      <c r="AH122" s="1">
        <v>8</v>
      </c>
      <c r="AI122" s="39">
        <v>39.6</v>
      </c>
      <c r="AJ122" s="1">
        <v>2009</v>
      </c>
      <c r="AK122" s="1">
        <v>9</v>
      </c>
      <c r="AL122" s="39">
        <v>39.200000000000003</v>
      </c>
      <c r="AM122" s="1">
        <v>1990</v>
      </c>
      <c r="AN122" s="1">
        <v>13</v>
      </c>
      <c r="AO122" s="39">
        <v>38.6</v>
      </c>
      <c r="AP122" s="1">
        <v>2009</v>
      </c>
      <c r="AQ122" s="1">
        <v>16</v>
      </c>
    </row>
    <row r="123" spans="1:43" ht="14.45" customHeight="1" x14ac:dyDescent="0.25">
      <c r="A123" s="1">
        <v>22015020</v>
      </c>
      <c r="B123" s="1" t="s">
        <v>1028</v>
      </c>
      <c r="C123" s="1">
        <v>3.5291388889999999</v>
      </c>
      <c r="D123" s="1">
        <v>-75.631416669999993</v>
      </c>
      <c r="E123" s="1">
        <v>1160</v>
      </c>
      <c r="F123" s="1" t="s">
        <v>853</v>
      </c>
      <c r="G123" s="1" t="s">
        <v>70</v>
      </c>
      <c r="H123" s="39">
        <v>32.799999999999997</v>
      </c>
      <c r="I123" s="1">
        <v>1998</v>
      </c>
      <c r="J123" s="1">
        <v>24</v>
      </c>
      <c r="K123" s="39">
        <v>33.4</v>
      </c>
      <c r="L123" s="1">
        <v>1998</v>
      </c>
      <c r="M123" s="1">
        <v>2</v>
      </c>
      <c r="N123" s="39">
        <v>33</v>
      </c>
      <c r="O123" s="1">
        <v>1992</v>
      </c>
      <c r="P123" s="1">
        <v>10</v>
      </c>
      <c r="Q123" s="39">
        <v>34.200000000000003</v>
      </c>
      <c r="R123" s="1">
        <v>2014</v>
      </c>
      <c r="S123" s="1">
        <v>14</v>
      </c>
      <c r="T123" s="39">
        <v>33.200000000000003</v>
      </c>
      <c r="U123" s="1">
        <v>2011</v>
      </c>
      <c r="V123" s="1">
        <v>10</v>
      </c>
      <c r="W123" s="39">
        <v>32.799999999999997</v>
      </c>
      <c r="X123" s="1">
        <v>2014</v>
      </c>
      <c r="Y123" s="1">
        <v>29</v>
      </c>
      <c r="Z123" s="39">
        <v>33.6</v>
      </c>
      <c r="AA123" s="1">
        <v>2014</v>
      </c>
      <c r="AB123" s="1">
        <v>4</v>
      </c>
      <c r="AC123" s="39">
        <v>34.200000000000003</v>
      </c>
      <c r="AD123" s="1">
        <v>1997</v>
      </c>
      <c r="AE123" s="1">
        <v>25</v>
      </c>
      <c r="AF123" s="39">
        <v>34.6</v>
      </c>
      <c r="AG123" s="1">
        <v>2014</v>
      </c>
      <c r="AH123" s="1">
        <v>9</v>
      </c>
      <c r="AI123" s="39">
        <v>33.6</v>
      </c>
      <c r="AJ123" s="1">
        <v>1997</v>
      </c>
      <c r="AK123" s="1">
        <v>1</v>
      </c>
      <c r="AL123" s="39">
        <v>31</v>
      </c>
      <c r="AM123" s="1">
        <v>1997</v>
      </c>
      <c r="AN123" s="1">
        <v>2</v>
      </c>
      <c r="AO123" s="39">
        <v>32.4</v>
      </c>
      <c r="AP123" s="1">
        <v>2015</v>
      </c>
      <c r="AQ123" s="1">
        <v>30</v>
      </c>
    </row>
    <row r="124" spans="1:43" ht="14.45" customHeight="1" x14ac:dyDescent="0.25">
      <c r="A124" s="1">
        <v>22045010</v>
      </c>
      <c r="B124" s="1" t="s">
        <v>1029</v>
      </c>
      <c r="C124" s="1">
        <v>3.7224444440000002</v>
      </c>
      <c r="D124" s="1">
        <v>-75.503444439999996</v>
      </c>
      <c r="E124" s="1">
        <v>895</v>
      </c>
      <c r="F124" s="1" t="s">
        <v>476</v>
      </c>
      <c r="G124" s="1" t="s">
        <v>70</v>
      </c>
      <c r="H124" s="39">
        <v>34.6</v>
      </c>
      <c r="I124" s="1">
        <v>2010</v>
      </c>
      <c r="J124" s="1">
        <v>31</v>
      </c>
      <c r="K124" s="39">
        <v>35</v>
      </c>
      <c r="L124" s="1">
        <v>2010</v>
      </c>
      <c r="M124" s="1">
        <v>2</v>
      </c>
      <c r="N124" s="39">
        <v>36.200000000000003</v>
      </c>
      <c r="O124" s="1">
        <v>2007</v>
      </c>
      <c r="P124" s="1">
        <v>3</v>
      </c>
      <c r="Q124" s="39">
        <v>34.799999999999997</v>
      </c>
      <c r="R124" s="1">
        <v>2013</v>
      </c>
      <c r="S124" s="1">
        <v>17</v>
      </c>
      <c r="T124" s="39">
        <v>34.799999999999997</v>
      </c>
      <c r="U124" s="1">
        <v>2005</v>
      </c>
      <c r="V124" s="1">
        <v>2</v>
      </c>
      <c r="W124" s="39">
        <v>34.6</v>
      </c>
      <c r="X124" s="1">
        <v>1990</v>
      </c>
      <c r="Y124" s="1">
        <v>6</v>
      </c>
      <c r="Z124" s="39">
        <v>34.799999999999997</v>
      </c>
      <c r="AA124" s="1">
        <v>1994</v>
      </c>
      <c r="AB124" s="1">
        <v>30</v>
      </c>
      <c r="AC124" s="39">
        <v>36.200000000000003</v>
      </c>
      <c r="AD124" s="1">
        <v>1992</v>
      </c>
      <c r="AE124" s="1">
        <v>11</v>
      </c>
      <c r="AF124" s="39">
        <v>37</v>
      </c>
      <c r="AG124" s="1">
        <v>2019</v>
      </c>
      <c r="AH124" s="1">
        <v>3</v>
      </c>
      <c r="AI124" s="39">
        <v>35.799999999999997</v>
      </c>
      <c r="AJ124" s="1">
        <v>2006</v>
      </c>
      <c r="AK124" s="1">
        <v>8</v>
      </c>
      <c r="AL124" s="39">
        <v>33.200000000000003</v>
      </c>
      <c r="AM124" s="1">
        <v>2006</v>
      </c>
      <c r="AN124" s="1">
        <v>21</v>
      </c>
      <c r="AO124" s="39">
        <v>34.6</v>
      </c>
      <c r="AP124" s="1">
        <v>2015</v>
      </c>
      <c r="AQ124" s="1">
        <v>29</v>
      </c>
    </row>
    <row r="125" spans="1:43" ht="14.45" customHeight="1" x14ac:dyDescent="0.25">
      <c r="A125" s="1">
        <v>22045020</v>
      </c>
      <c r="B125" s="1" t="s">
        <v>1030</v>
      </c>
      <c r="C125" s="1">
        <v>3.65178</v>
      </c>
      <c r="D125" s="1">
        <v>-75.584194440000005</v>
      </c>
      <c r="E125" s="1">
        <v>1002</v>
      </c>
      <c r="F125" s="1" t="s">
        <v>476</v>
      </c>
      <c r="G125" s="1" t="s">
        <v>70</v>
      </c>
      <c r="H125" s="39">
        <v>33.200000000000003</v>
      </c>
      <c r="I125" s="1">
        <v>2016</v>
      </c>
      <c r="J125" s="1">
        <v>2</v>
      </c>
      <c r="K125" s="39">
        <v>33.200000000000003</v>
      </c>
      <c r="L125" s="1">
        <v>1995</v>
      </c>
      <c r="M125" s="1">
        <v>16</v>
      </c>
      <c r="N125" s="39">
        <v>33</v>
      </c>
      <c r="O125" s="1">
        <v>1997</v>
      </c>
      <c r="P125" s="1">
        <v>10</v>
      </c>
      <c r="Q125" s="39">
        <v>33</v>
      </c>
      <c r="R125" s="1">
        <v>2014</v>
      </c>
      <c r="S125" s="1">
        <v>13</v>
      </c>
      <c r="T125" s="39">
        <v>32.6</v>
      </c>
      <c r="U125" s="1">
        <v>1998</v>
      </c>
      <c r="V125" s="1">
        <v>20</v>
      </c>
      <c r="W125" s="39">
        <v>32.4</v>
      </c>
      <c r="X125" s="1">
        <v>1990</v>
      </c>
      <c r="Y125" s="1">
        <v>6</v>
      </c>
      <c r="Z125" s="39">
        <v>34</v>
      </c>
      <c r="AA125" s="1">
        <v>1997</v>
      </c>
      <c r="AB125" s="1">
        <v>31</v>
      </c>
      <c r="AC125" s="39">
        <v>35</v>
      </c>
      <c r="AD125" s="1">
        <v>1997</v>
      </c>
      <c r="AE125" s="1">
        <v>30</v>
      </c>
      <c r="AF125" s="39">
        <v>35.200000000000003</v>
      </c>
      <c r="AG125" s="1">
        <v>2015</v>
      </c>
      <c r="AH125" s="1">
        <v>24</v>
      </c>
      <c r="AI125" s="39">
        <v>35</v>
      </c>
      <c r="AJ125" s="1">
        <v>1997</v>
      </c>
      <c r="AK125" s="1">
        <v>9</v>
      </c>
      <c r="AL125" s="39">
        <v>32.200000000000003</v>
      </c>
      <c r="AM125" s="1">
        <v>2002</v>
      </c>
      <c r="AN125" s="1">
        <v>25</v>
      </c>
      <c r="AO125" s="39">
        <v>33.6</v>
      </c>
      <c r="AP125" s="1">
        <v>2015</v>
      </c>
      <c r="AQ125" s="1">
        <v>29</v>
      </c>
    </row>
    <row r="126" spans="1:43" ht="14.45" customHeight="1" x14ac:dyDescent="0.25">
      <c r="A126" s="1">
        <v>22055020</v>
      </c>
      <c r="B126" s="1" t="s">
        <v>1031</v>
      </c>
      <c r="C126" s="1">
        <v>3.4557777779999999</v>
      </c>
      <c r="D126" s="1">
        <v>-75.536361110000001</v>
      </c>
      <c r="E126" s="1">
        <v>699</v>
      </c>
      <c r="F126" s="1" t="s">
        <v>486</v>
      </c>
      <c r="G126" s="1" t="s">
        <v>70</v>
      </c>
      <c r="H126" s="39">
        <v>37.799999999999997</v>
      </c>
      <c r="I126" s="1">
        <v>1998</v>
      </c>
      <c r="J126" s="1">
        <v>15</v>
      </c>
      <c r="K126" s="39">
        <v>37</v>
      </c>
      <c r="L126" s="1">
        <v>1998</v>
      </c>
      <c r="M126" s="1">
        <v>2</v>
      </c>
      <c r="N126" s="39">
        <v>37.6</v>
      </c>
      <c r="O126" s="1">
        <v>2007</v>
      </c>
      <c r="P126" s="1">
        <v>1</v>
      </c>
      <c r="Q126" s="39">
        <v>37.799999999999997</v>
      </c>
      <c r="R126" s="1">
        <v>1987</v>
      </c>
      <c r="S126" s="1">
        <v>5</v>
      </c>
      <c r="T126" s="39">
        <v>36.799999999999997</v>
      </c>
      <c r="U126" s="1">
        <v>2003</v>
      </c>
      <c r="V126" s="1">
        <v>29</v>
      </c>
      <c r="W126" s="39">
        <v>35.200000000000003</v>
      </c>
      <c r="X126" s="1">
        <v>2023</v>
      </c>
      <c r="Y126" s="1">
        <v>13</v>
      </c>
      <c r="Z126" s="39">
        <v>36.200000000000003</v>
      </c>
      <c r="AA126" s="1">
        <v>1998</v>
      </c>
      <c r="AB126" s="1">
        <v>13</v>
      </c>
      <c r="AC126" s="39">
        <v>38.799999999999997</v>
      </c>
      <c r="AD126" s="1">
        <v>1993</v>
      </c>
      <c r="AE126" s="1">
        <v>27</v>
      </c>
      <c r="AF126" s="39">
        <v>39.799999999999997</v>
      </c>
      <c r="AG126" s="1">
        <v>2015</v>
      </c>
      <c r="AH126" s="1">
        <v>24</v>
      </c>
      <c r="AI126" s="39">
        <v>39</v>
      </c>
      <c r="AJ126" s="1">
        <v>2006</v>
      </c>
      <c r="AK126" s="1">
        <v>6</v>
      </c>
      <c r="AL126" s="39">
        <v>34.6</v>
      </c>
      <c r="AM126" s="1">
        <v>2011</v>
      </c>
      <c r="AN126" s="1">
        <v>5</v>
      </c>
      <c r="AO126" s="39">
        <v>38.200000000000003</v>
      </c>
      <c r="AP126" s="1">
        <v>1997</v>
      </c>
      <c r="AQ126" s="1">
        <v>2</v>
      </c>
    </row>
    <row r="127" spans="1:43" ht="14.45" customHeight="1" x14ac:dyDescent="0.25">
      <c r="A127" s="1">
        <v>22065040</v>
      </c>
      <c r="B127" s="1" t="s">
        <v>1032</v>
      </c>
      <c r="C127" s="1">
        <v>3.9211999999999998</v>
      </c>
      <c r="D127" s="1">
        <v>-75.467749999999995</v>
      </c>
      <c r="E127" s="1">
        <v>1566</v>
      </c>
      <c r="F127" s="1" t="s">
        <v>493</v>
      </c>
      <c r="G127" s="1" t="s">
        <v>70</v>
      </c>
      <c r="H127" s="39">
        <v>30.8</v>
      </c>
      <c r="I127" s="1">
        <v>2016</v>
      </c>
      <c r="J127" s="1">
        <v>1</v>
      </c>
      <c r="K127" s="39">
        <v>31.4</v>
      </c>
      <c r="L127" s="1">
        <v>2010</v>
      </c>
      <c r="M127" s="1">
        <v>2</v>
      </c>
      <c r="N127" s="39">
        <v>31</v>
      </c>
      <c r="O127" s="1">
        <v>1992</v>
      </c>
      <c r="P127" s="1">
        <v>10</v>
      </c>
      <c r="Q127" s="39">
        <v>30.4</v>
      </c>
      <c r="R127" s="1">
        <v>1992</v>
      </c>
      <c r="S127" s="1">
        <v>4</v>
      </c>
      <c r="T127" s="39">
        <v>29.8</v>
      </c>
      <c r="U127" s="1">
        <v>1992</v>
      </c>
      <c r="V127" s="1">
        <v>10</v>
      </c>
      <c r="W127" s="39">
        <v>29.6</v>
      </c>
      <c r="X127" s="1">
        <v>1994</v>
      </c>
      <c r="Y127" s="1">
        <v>7</v>
      </c>
      <c r="Z127" s="39">
        <v>30.4</v>
      </c>
      <c r="AA127" s="1">
        <v>1993</v>
      </c>
      <c r="AB127" s="1">
        <v>29</v>
      </c>
      <c r="AC127" s="39">
        <v>31.8</v>
      </c>
      <c r="AD127" s="1">
        <v>1994</v>
      </c>
      <c r="AE127" s="1">
        <v>27</v>
      </c>
      <c r="AF127" s="39">
        <v>32.200000000000003</v>
      </c>
      <c r="AG127" s="1">
        <v>2015</v>
      </c>
      <c r="AH127" s="1">
        <v>28</v>
      </c>
      <c r="AI127" s="39">
        <v>30.6</v>
      </c>
      <c r="AJ127" s="1">
        <v>2015</v>
      </c>
      <c r="AK127" s="1">
        <v>21</v>
      </c>
      <c r="AL127" s="39">
        <v>29.2</v>
      </c>
      <c r="AM127" s="1">
        <v>1994</v>
      </c>
      <c r="AN127" s="1">
        <v>14</v>
      </c>
      <c r="AO127" s="39">
        <v>30</v>
      </c>
      <c r="AP127" s="1">
        <v>2015</v>
      </c>
      <c r="AQ127" s="1">
        <v>29</v>
      </c>
    </row>
    <row r="128" spans="1:43" ht="14.45" customHeight="1" x14ac:dyDescent="0.25">
      <c r="A128" s="1">
        <v>22075030</v>
      </c>
      <c r="B128" s="1" t="s">
        <v>1033</v>
      </c>
      <c r="C128" s="1">
        <v>4.2067777780000002</v>
      </c>
      <c r="D128" s="1">
        <v>-75.415583330000004</v>
      </c>
      <c r="E128" s="1">
        <v>253</v>
      </c>
      <c r="F128" s="1" t="s">
        <v>855</v>
      </c>
      <c r="G128" s="1" t="s">
        <v>70</v>
      </c>
      <c r="H128" s="39">
        <v>26.4</v>
      </c>
      <c r="I128" s="1">
        <v>1998</v>
      </c>
      <c r="J128" s="1">
        <v>4</v>
      </c>
      <c r="K128" s="39">
        <v>26.2</v>
      </c>
      <c r="L128" s="1">
        <v>1998</v>
      </c>
      <c r="M128" s="1">
        <v>17</v>
      </c>
      <c r="N128" s="39">
        <v>26.4</v>
      </c>
      <c r="O128" s="1">
        <v>2005</v>
      </c>
      <c r="P128" s="1">
        <v>3</v>
      </c>
      <c r="Q128" s="39">
        <v>26.4</v>
      </c>
      <c r="R128" s="1">
        <v>2005</v>
      </c>
      <c r="S128" s="1">
        <v>10</v>
      </c>
      <c r="T128" s="39">
        <v>26.4</v>
      </c>
      <c r="U128" s="1">
        <v>2005</v>
      </c>
      <c r="V128" s="1">
        <v>22</v>
      </c>
      <c r="W128" s="39">
        <v>26.4</v>
      </c>
      <c r="X128" s="1">
        <v>2005</v>
      </c>
      <c r="Y128" s="1">
        <v>14</v>
      </c>
      <c r="Z128" s="39">
        <v>26.4</v>
      </c>
      <c r="AA128" s="1">
        <v>2005</v>
      </c>
      <c r="AB128" s="1">
        <v>6</v>
      </c>
      <c r="AC128" s="39">
        <v>26.2</v>
      </c>
      <c r="AD128" s="1">
        <v>1997</v>
      </c>
      <c r="AE128" s="1">
        <v>21</v>
      </c>
      <c r="AF128" s="39">
        <v>26.4</v>
      </c>
      <c r="AG128" s="1">
        <v>2005</v>
      </c>
      <c r="AH128" s="1">
        <v>2</v>
      </c>
      <c r="AI128" s="39">
        <v>26.2</v>
      </c>
      <c r="AJ128" s="1">
        <v>1997</v>
      </c>
      <c r="AK128" s="1">
        <v>4</v>
      </c>
      <c r="AL128" s="39">
        <v>26.4</v>
      </c>
      <c r="AM128" s="1">
        <v>2005</v>
      </c>
      <c r="AN128" s="1">
        <v>6</v>
      </c>
      <c r="AO128" s="39">
        <v>26.4</v>
      </c>
      <c r="AP128" s="1">
        <v>1997</v>
      </c>
      <c r="AQ128" s="1">
        <v>27</v>
      </c>
    </row>
    <row r="129" spans="1:43" ht="14.45" customHeight="1" x14ac:dyDescent="0.25">
      <c r="A129" s="1">
        <v>23025040</v>
      </c>
      <c r="B129" s="1" t="s">
        <v>1034</v>
      </c>
      <c r="C129" s="1">
        <v>5.301108889</v>
      </c>
      <c r="D129" s="1">
        <v>-74.914580556000004</v>
      </c>
      <c r="E129" s="1">
        <v>788</v>
      </c>
      <c r="F129" s="1" t="s">
        <v>484</v>
      </c>
      <c r="G129" s="1" t="s">
        <v>70</v>
      </c>
      <c r="H129" s="39">
        <v>34.4</v>
      </c>
      <c r="I129" s="1">
        <v>2020</v>
      </c>
      <c r="J129" s="1">
        <v>18</v>
      </c>
      <c r="K129" s="39">
        <v>36.6</v>
      </c>
      <c r="L129" s="1">
        <v>2020</v>
      </c>
      <c r="M129" s="1">
        <v>19</v>
      </c>
      <c r="N129" s="39">
        <v>34.6</v>
      </c>
      <c r="O129" s="1">
        <v>2024</v>
      </c>
      <c r="P129" s="1">
        <v>13</v>
      </c>
      <c r="Q129" s="39">
        <v>33.6</v>
      </c>
      <c r="R129" s="1">
        <v>2014</v>
      </c>
      <c r="S129" s="1">
        <v>2</v>
      </c>
      <c r="T129" s="39">
        <v>33.4</v>
      </c>
      <c r="U129" s="1">
        <v>2015</v>
      </c>
      <c r="V129" s="1">
        <v>12</v>
      </c>
      <c r="W129" s="39">
        <v>33</v>
      </c>
      <c r="X129" s="1">
        <v>2015</v>
      </c>
      <c r="Y129" s="1">
        <v>24</v>
      </c>
      <c r="Z129" s="39">
        <v>35</v>
      </c>
      <c r="AA129" s="1">
        <v>2015</v>
      </c>
      <c r="AB129" s="1">
        <v>3</v>
      </c>
      <c r="AC129" s="39">
        <v>36.4</v>
      </c>
      <c r="AD129" s="1">
        <v>2015</v>
      </c>
      <c r="AE129" s="1">
        <v>6</v>
      </c>
      <c r="AF129" s="39">
        <v>35.6</v>
      </c>
      <c r="AG129" s="1">
        <v>2024</v>
      </c>
      <c r="AH129" s="1">
        <v>16</v>
      </c>
      <c r="AI129" s="39">
        <v>33.200000000000003</v>
      </c>
      <c r="AJ129" s="1">
        <v>2009</v>
      </c>
      <c r="AK129" s="1">
        <v>1</v>
      </c>
      <c r="AL129" s="39">
        <v>33.200000000000003</v>
      </c>
      <c r="AM129" s="1">
        <v>1992</v>
      </c>
      <c r="AN129" s="1">
        <v>6</v>
      </c>
      <c r="AO129" s="39">
        <v>34.6</v>
      </c>
      <c r="AP129" s="1">
        <v>2015</v>
      </c>
      <c r="AQ129" s="1">
        <v>31</v>
      </c>
    </row>
    <row r="130" spans="1:43" ht="14.45" customHeight="1" x14ac:dyDescent="0.25">
      <c r="A130" s="1">
        <v>23035020</v>
      </c>
      <c r="B130" s="1" t="s">
        <v>1035</v>
      </c>
      <c r="C130" s="1">
        <v>5.471388889</v>
      </c>
      <c r="D130" s="1">
        <v>-74.654722219999996</v>
      </c>
      <c r="E130" s="1">
        <v>172</v>
      </c>
      <c r="F130" s="1" t="s">
        <v>469</v>
      </c>
      <c r="G130" s="1" t="s">
        <v>73</v>
      </c>
      <c r="H130" s="39">
        <v>40.4</v>
      </c>
      <c r="I130" s="1">
        <v>2016</v>
      </c>
      <c r="J130" s="1">
        <v>1</v>
      </c>
      <c r="K130" s="39">
        <v>40.200000000000003</v>
      </c>
      <c r="L130" s="1">
        <v>2003</v>
      </c>
      <c r="M130" s="1">
        <v>4</v>
      </c>
      <c r="N130" s="39">
        <v>40.799999999999997</v>
      </c>
      <c r="O130" s="1">
        <v>2016</v>
      </c>
      <c r="P130" s="1">
        <v>27</v>
      </c>
      <c r="Q130" s="39">
        <v>40</v>
      </c>
      <c r="R130" s="1">
        <v>2003</v>
      </c>
      <c r="S130" s="1">
        <v>7</v>
      </c>
      <c r="T130" s="39">
        <v>41</v>
      </c>
      <c r="U130" s="1">
        <v>2016</v>
      </c>
      <c r="V130" s="1">
        <v>5</v>
      </c>
      <c r="W130" s="39">
        <v>39</v>
      </c>
      <c r="X130" s="1">
        <v>2007</v>
      </c>
      <c r="Y130" s="1">
        <v>24</v>
      </c>
      <c r="Z130" s="39">
        <v>40.6</v>
      </c>
      <c r="AA130" s="1">
        <v>2004</v>
      </c>
      <c r="AB130" s="1">
        <v>2</v>
      </c>
      <c r="AC130" s="39">
        <v>42.4</v>
      </c>
      <c r="AD130" s="1">
        <v>2001</v>
      </c>
      <c r="AE130" s="1">
        <v>31</v>
      </c>
      <c r="AF130" s="39">
        <v>41</v>
      </c>
      <c r="AG130" s="1">
        <v>2004</v>
      </c>
      <c r="AH130" s="1">
        <v>2</v>
      </c>
      <c r="AI130" s="39">
        <v>39.200000000000003</v>
      </c>
      <c r="AJ130" s="1">
        <v>2006</v>
      </c>
      <c r="AK130" s="1">
        <v>6</v>
      </c>
      <c r="AL130" s="39">
        <v>40.6</v>
      </c>
      <c r="AM130" s="1">
        <v>2002</v>
      </c>
      <c r="AN130" s="1">
        <v>27</v>
      </c>
      <c r="AO130" s="39">
        <v>39</v>
      </c>
      <c r="AP130" s="1">
        <v>1997</v>
      </c>
      <c r="AQ130" s="1">
        <v>9</v>
      </c>
    </row>
    <row r="131" spans="1:43" ht="14.45" customHeight="1" x14ac:dyDescent="0.25">
      <c r="A131" s="1">
        <v>23055040</v>
      </c>
      <c r="B131" s="1" t="s">
        <v>1036</v>
      </c>
      <c r="C131" s="1">
        <v>5.4182880559999997</v>
      </c>
      <c r="D131" s="1">
        <v>-74.992927777999995</v>
      </c>
      <c r="E131" s="1">
        <v>1532</v>
      </c>
      <c r="F131" s="1" t="s">
        <v>491</v>
      </c>
      <c r="G131" s="1" t="s">
        <v>115</v>
      </c>
      <c r="H131" s="39">
        <v>28.2</v>
      </c>
      <c r="I131" s="1">
        <v>2024</v>
      </c>
      <c r="J131" s="1">
        <v>23</v>
      </c>
      <c r="K131" s="39">
        <v>28.6</v>
      </c>
      <c r="L131" s="1">
        <v>1987</v>
      </c>
      <c r="M131" s="1">
        <v>27</v>
      </c>
      <c r="N131" s="39">
        <v>27.8</v>
      </c>
      <c r="O131" s="1">
        <v>1980</v>
      </c>
      <c r="P131" s="1">
        <v>29</v>
      </c>
      <c r="Q131" s="39">
        <v>27.4</v>
      </c>
      <c r="R131" s="1">
        <v>2012</v>
      </c>
      <c r="S131" s="1">
        <v>26</v>
      </c>
      <c r="T131" s="39">
        <v>27.6</v>
      </c>
      <c r="U131" s="1">
        <v>1986</v>
      </c>
      <c r="V131" s="1">
        <v>2</v>
      </c>
      <c r="W131" s="39">
        <v>27.8</v>
      </c>
      <c r="X131" s="1">
        <v>1983</v>
      </c>
      <c r="Y131" s="1">
        <v>21</v>
      </c>
      <c r="Z131" s="39">
        <v>29.2</v>
      </c>
      <c r="AA131" s="1">
        <v>2014</v>
      </c>
      <c r="AB131" s="1">
        <v>28</v>
      </c>
      <c r="AC131" s="39">
        <v>28.4</v>
      </c>
      <c r="AD131" s="1">
        <v>1983</v>
      </c>
      <c r="AE131" s="1">
        <v>11</v>
      </c>
      <c r="AF131" s="39">
        <v>28</v>
      </c>
      <c r="AG131" s="1">
        <v>1982</v>
      </c>
      <c r="AH131" s="1">
        <v>3</v>
      </c>
      <c r="AI131" s="39">
        <v>28</v>
      </c>
      <c r="AJ131" s="1">
        <v>1983</v>
      </c>
      <c r="AK131" s="1">
        <v>1</v>
      </c>
      <c r="AL131" s="39">
        <v>27.2</v>
      </c>
      <c r="AM131" s="1">
        <v>1983</v>
      </c>
      <c r="AN131" s="1">
        <v>25</v>
      </c>
      <c r="AO131" s="39">
        <v>29.2</v>
      </c>
      <c r="AP131" s="1">
        <v>1990</v>
      </c>
      <c r="AQ131" s="1">
        <v>16</v>
      </c>
    </row>
    <row r="132" spans="1:43" ht="14.45" customHeight="1" x14ac:dyDescent="0.25">
      <c r="A132" s="1">
        <v>23055070</v>
      </c>
      <c r="B132" s="1" t="s">
        <v>1037</v>
      </c>
      <c r="C132" s="1">
        <v>5.73</v>
      </c>
      <c r="D132" s="1">
        <v>-75.14</v>
      </c>
      <c r="E132" s="1">
        <v>1740</v>
      </c>
      <c r="F132" s="1" t="s">
        <v>1038</v>
      </c>
      <c r="G132" s="1" t="s">
        <v>57</v>
      </c>
      <c r="H132" s="39">
        <v>26.8</v>
      </c>
      <c r="I132" s="1">
        <v>2021</v>
      </c>
      <c r="J132" s="1">
        <v>8</v>
      </c>
      <c r="K132" s="39">
        <v>27</v>
      </c>
      <c r="L132" s="1">
        <v>2021</v>
      </c>
      <c r="M132" s="1">
        <v>12</v>
      </c>
      <c r="N132" s="39">
        <v>26.8</v>
      </c>
      <c r="O132" s="1">
        <v>2020</v>
      </c>
      <c r="P132" s="1">
        <v>12</v>
      </c>
      <c r="Q132" s="39">
        <v>27.6</v>
      </c>
      <c r="R132" s="1">
        <v>2018</v>
      </c>
      <c r="S132" s="1">
        <v>13</v>
      </c>
      <c r="T132" s="39">
        <v>27.6</v>
      </c>
      <c r="U132" s="1">
        <v>2021</v>
      </c>
      <c r="V132" s="1">
        <v>18</v>
      </c>
      <c r="W132" s="39">
        <v>27</v>
      </c>
      <c r="X132" s="1">
        <v>2021</v>
      </c>
      <c r="Y132" s="1">
        <v>16</v>
      </c>
      <c r="Z132" s="39">
        <v>26.8</v>
      </c>
      <c r="AA132" s="1">
        <v>2020</v>
      </c>
      <c r="AB132" s="1">
        <v>10</v>
      </c>
      <c r="AC132" s="39">
        <v>28</v>
      </c>
      <c r="AD132" s="1">
        <v>2020</v>
      </c>
      <c r="AE132" s="1">
        <v>24</v>
      </c>
      <c r="AF132" s="39">
        <v>27</v>
      </c>
      <c r="AG132" s="1">
        <v>2020</v>
      </c>
      <c r="AH132" s="1">
        <v>28</v>
      </c>
      <c r="AI132" s="39">
        <v>28.2</v>
      </c>
      <c r="AJ132" s="1">
        <v>2020</v>
      </c>
      <c r="AK132" s="1">
        <v>15</v>
      </c>
      <c r="AL132" s="39">
        <v>27.4</v>
      </c>
      <c r="AM132" s="1">
        <v>2020</v>
      </c>
      <c r="AN132" s="1">
        <v>11</v>
      </c>
      <c r="AO132" s="39">
        <v>28</v>
      </c>
      <c r="AP132" s="1">
        <v>2020</v>
      </c>
      <c r="AQ132" s="1">
        <v>21</v>
      </c>
    </row>
    <row r="133" spans="1:43" ht="14.45" customHeight="1" x14ac:dyDescent="0.25">
      <c r="A133" s="1">
        <v>23065120</v>
      </c>
      <c r="B133" s="1" t="s">
        <v>1039</v>
      </c>
      <c r="C133" s="1">
        <v>5.1378870000000001</v>
      </c>
      <c r="D133" s="1">
        <v>-74.136578</v>
      </c>
      <c r="E133" s="1">
        <v>2018</v>
      </c>
      <c r="F133" s="1" t="s">
        <v>718</v>
      </c>
      <c r="G133" s="1" t="s">
        <v>73</v>
      </c>
      <c r="H133" s="39">
        <v>27.6</v>
      </c>
      <c r="I133" s="1">
        <v>1987</v>
      </c>
      <c r="J133" s="1">
        <v>28</v>
      </c>
      <c r="K133" s="39">
        <v>26.8</v>
      </c>
      <c r="L133" s="1">
        <v>2020</v>
      </c>
      <c r="M133" s="1">
        <v>18</v>
      </c>
      <c r="N133" s="39">
        <v>27</v>
      </c>
      <c r="O133" s="1">
        <v>2016</v>
      </c>
      <c r="P133" s="1">
        <v>24</v>
      </c>
      <c r="Q133" s="39">
        <v>26.1</v>
      </c>
      <c r="R133" s="1">
        <v>2015</v>
      </c>
      <c r="S133" s="1">
        <v>10</v>
      </c>
      <c r="T133" s="39">
        <v>27.6</v>
      </c>
      <c r="U133" s="1">
        <v>1995</v>
      </c>
      <c r="V133" s="1">
        <v>2</v>
      </c>
      <c r="W133" s="39">
        <v>27</v>
      </c>
      <c r="X133" s="1">
        <v>2016</v>
      </c>
      <c r="Y133" s="1">
        <v>5</v>
      </c>
      <c r="Z133" s="39">
        <v>27</v>
      </c>
      <c r="AA133" s="1">
        <v>1999</v>
      </c>
      <c r="AB133" s="1">
        <v>26</v>
      </c>
      <c r="AC133" s="39">
        <v>28</v>
      </c>
      <c r="AD133" s="1">
        <v>2016</v>
      </c>
      <c r="AE133" s="1">
        <v>8</v>
      </c>
      <c r="AF133" s="39">
        <v>28</v>
      </c>
      <c r="AG133" s="1">
        <v>2015</v>
      </c>
      <c r="AH133" s="1">
        <v>12</v>
      </c>
      <c r="AI133" s="39">
        <v>27.4</v>
      </c>
      <c r="AJ133" s="1">
        <v>2015</v>
      </c>
      <c r="AK133" s="1">
        <v>5</v>
      </c>
      <c r="AL133" s="39">
        <v>27.6</v>
      </c>
      <c r="AM133" s="1">
        <v>2001</v>
      </c>
      <c r="AN133" s="1">
        <v>17</v>
      </c>
      <c r="AO133" s="39">
        <v>27.8</v>
      </c>
      <c r="AP133" s="1">
        <v>2015</v>
      </c>
      <c r="AQ133" s="1">
        <v>29</v>
      </c>
    </row>
    <row r="134" spans="1:43" ht="14.45" customHeight="1" x14ac:dyDescent="0.25">
      <c r="A134" s="1">
        <v>23070020</v>
      </c>
      <c r="B134" s="1" t="s">
        <v>1040</v>
      </c>
      <c r="C134" s="1">
        <v>5.8555277779999999</v>
      </c>
      <c r="D134" s="1">
        <v>-74.848361109999999</v>
      </c>
      <c r="E134" s="1">
        <v>449</v>
      </c>
      <c r="F134" s="1" t="s">
        <v>606</v>
      </c>
      <c r="G134" s="1" t="s">
        <v>57</v>
      </c>
      <c r="H134" s="39">
        <v>35.6</v>
      </c>
      <c r="I134" s="1">
        <v>1994</v>
      </c>
      <c r="J134" s="1">
        <v>3</v>
      </c>
      <c r="K134" s="39">
        <v>36</v>
      </c>
      <c r="L134" s="1">
        <v>1998</v>
      </c>
      <c r="M134" s="1">
        <v>17</v>
      </c>
      <c r="N134" s="39">
        <v>36.4</v>
      </c>
      <c r="O134" s="1">
        <v>2004</v>
      </c>
      <c r="P134" s="1">
        <v>14</v>
      </c>
      <c r="Q134" s="39">
        <v>35.799999999999997</v>
      </c>
      <c r="R134" s="1">
        <v>1990</v>
      </c>
      <c r="S134" s="1">
        <v>24</v>
      </c>
      <c r="T134" s="39">
        <v>37</v>
      </c>
      <c r="U134" s="1">
        <v>1998</v>
      </c>
      <c r="V134" s="1">
        <v>22</v>
      </c>
      <c r="W134" s="39">
        <v>35.6</v>
      </c>
      <c r="X134" s="1">
        <v>2002</v>
      </c>
      <c r="Y134" s="1">
        <v>30</v>
      </c>
      <c r="Z134" s="39">
        <v>37.799999999999997</v>
      </c>
      <c r="AA134" s="1">
        <v>1997</v>
      </c>
      <c r="AB134" s="1">
        <v>19</v>
      </c>
      <c r="AC134" s="39">
        <v>38</v>
      </c>
      <c r="AD134" s="1">
        <v>1997</v>
      </c>
      <c r="AE134" s="1">
        <v>21</v>
      </c>
      <c r="AF134" s="39">
        <v>36</v>
      </c>
      <c r="AG134" s="1">
        <v>1991</v>
      </c>
      <c r="AH134" s="1">
        <v>10</v>
      </c>
      <c r="AI134" s="39">
        <v>35.4</v>
      </c>
      <c r="AJ134" s="1">
        <v>2009</v>
      </c>
      <c r="AK134" s="1">
        <v>1</v>
      </c>
      <c r="AL134" s="39">
        <v>33.6</v>
      </c>
      <c r="AM134" s="1">
        <v>1991</v>
      </c>
      <c r="AN134" s="1">
        <v>1</v>
      </c>
      <c r="AO134" s="39">
        <v>36.6</v>
      </c>
      <c r="AP134" s="1">
        <v>1995</v>
      </c>
      <c r="AQ134" s="1">
        <v>22</v>
      </c>
    </row>
    <row r="135" spans="1:43" ht="14.45" customHeight="1" x14ac:dyDescent="0.25">
      <c r="A135" s="1">
        <v>23085030</v>
      </c>
      <c r="B135" s="1" t="s">
        <v>1041</v>
      </c>
      <c r="C135" s="1">
        <v>6.3762499999999998</v>
      </c>
      <c r="D135" s="1">
        <v>-75.143388889999997</v>
      </c>
      <c r="E135" s="1">
        <v>1712</v>
      </c>
      <c r="F135" s="1" t="s">
        <v>102</v>
      </c>
      <c r="G135" s="1" t="s">
        <v>57</v>
      </c>
      <c r="H135" s="39">
        <v>28.6</v>
      </c>
      <c r="I135" s="1">
        <v>1992</v>
      </c>
      <c r="J135" s="1">
        <v>16</v>
      </c>
      <c r="K135" s="39">
        <v>28.6</v>
      </c>
      <c r="L135" s="1">
        <v>1992</v>
      </c>
      <c r="M135" s="1">
        <v>5</v>
      </c>
      <c r="N135" s="39">
        <v>28.6</v>
      </c>
      <c r="O135" s="1">
        <v>1992</v>
      </c>
      <c r="P135" s="1">
        <v>16</v>
      </c>
      <c r="Q135" s="39">
        <v>28.4</v>
      </c>
      <c r="R135" s="1">
        <v>1990</v>
      </c>
      <c r="S135" s="1">
        <v>28</v>
      </c>
      <c r="T135" s="39">
        <v>28.6</v>
      </c>
      <c r="U135" s="1">
        <v>1992</v>
      </c>
      <c r="V135" s="1">
        <v>16</v>
      </c>
      <c r="W135" s="39">
        <v>28.8</v>
      </c>
      <c r="X135" s="1">
        <v>1992</v>
      </c>
      <c r="Y135" s="1">
        <v>21</v>
      </c>
      <c r="Z135" s="39">
        <v>28.6</v>
      </c>
      <c r="AA135" s="1">
        <v>1992</v>
      </c>
      <c r="AB135" s="1">
        <v>3</v>
      </c>
      <c r="AC135" s="39">
        <v>28.8</v>
      </c>
      <c r="AD135" s="1">
        <v>1992</v>
      </c>
      <c r="AE135" s="1">
        <v>10</v>
      </c>
      <c r="AF135" s="39">
        <v>28.2</v>
      </c>
      <c r="AG135" s="1">
        <v>2024</v>
      </c>
      <c r="AH135" s="1">
        <v>18</v>
      </c>
      <c r="AI135" s="39">
        <v>28</v>
      </c>
      <c r="AJ135" s="1">
        <v>1992</v>
      </c>
      <c r="AK135" s="1">
        <v>6</v>
      </c>
      <c r="AL135" s="39">
        <v>27.4</v>
      </c>
      <c r="AM135" s="1">
        <v>2023</v>
      </c>
      <c r="AN135" s="1">
        <v>28</v>
      </c>
      <c r="AO135" s="39">
        <v>27</v>
      </c>
      <c r="AP135" s="1">
        <v>1992</v>
      </c>
      <c r="AQ135" s="1">
        <v>24</v>
      </c>
    </row>
    <row r="136" spans="1:43" ht="14.45" customHeight="1" x14ac:dyDescent="0.25">
      <c r="A136" s="1">
        <v>23085080</v>
      </c>
      <c r="B136" s="1" t="s">
        <v>1042</v>
      </c>
      <c r="C136" s="1">
        <v>6.4835833330000003</v>
      </c>
      <c r="D136" s="1">
        <v>-74.836694440000002</v>
      </c>
      <c r="E136" s="1">
        <v>859</v>
      </c>
      <c r="F136" s="1" t="s">
        <v>106</v>
      </c>
      <c r="G136" s="1" t="s">
        <v>57</v>
      </c>
      <c r="H136" s="39">
        <v>34.200000000000003</v>
      </c>
      <c r="I136" s="1">
        <v>2016</v>
      </c>
      <c r="J136" s="1">
        <v>25</v>
      </c>
      <c r="K136" s="39">
        <v>36</v>
      </c>
      <c r="L136" s="1">
        <v>2004</v>
      </c>
      <c r="M136" s="1">
        <v>2</v>
      </c>
      <c r="N136" s="39">
        <v>35.200000000000003</v>
      </c>
      <c r="O136" s="1">
        <v>2016</v>
      </c>
      <c r="P136" s="1">
        <v>20</v>
      </c>
      <c r="Q136" s="39">
        <v>34.200000000000003</v>
      </c>
      <c r="R136" s="1">
        <v>2016</v>
      </c>
      <c r="S136" s="1">
        <v>18</v>
      </c>
      <c r="T136" s="39">
        <v>35</v>
      </c>
      <c r="U136" s="1">
        <v>2016</v>
      </c>
      <c r="V136" s="1">
        <v>12</v>
      </c>
      <c r="W136" s="39">
        <v>35</v>
      </c>
      <c r="X136" s="1">
        <v>2016</v>
      </c>
      <c r="Y136" s="1">
        <v>29</v>
      </c>
      <c r="Z136" s="39">
        <v>33.6</v>
      </c>
      <c r="AA136" s="1">
        <v>2004</v>
      </c>
      <c r="AB136" s="1">
        <v>17</v>
      </c>
      <c r="AC136" s="39">
        <v>33.200000000000003</v>
      </c>
      <c r="AD136" s="1">
        <v>1997</v>
      </c>
      <c r="AE136" s="1">
        <v>28</v>
      </c>
      <c r="AF136" s="39">
        <v>35.4</v>
      </c>
      <c r="AG136" s="1">
        <v>2016</v>
      </c>
      <c r="AH136" s="1">
        <v>15</v>
      </c>
      <c r="AI136" s="39">
        <v>32.200000000000003</v>
      </c>
      <c r="AJ136" s="1">
        <v>2002</v>
      </c>
      <c r="AK136" s="1">
        <v>5</v>
      </c>
      <c r="AL136" s="39">
        <v>33</v>
      </c>
      <c r="AM136" s="1">
        <v>2022</v>
      </c>
      <c r="AN136" s="1">
        <v>1</v>
      </c>
      <c r="AO136" s="39">
        <v>38.4</v>
      </c>
      <c r="AP136" s="1">
        <v>1997</v>
      </c>
      <c r="AQ136" s="1">
        <v>17</v>
      </c>
    </row>
    <row r="137" spans="1:43" ht="14.45" customHeight="1" x14ac:dyDescent="0.25">
      <c r="A137" s="1">
        <v>23085110</v>
      </c>
      <c r="B137" s="1" t="s">
        <v>1043</v>
      </c>
      <c r="C137" s="1">
        <v>6.2138888999999997</v>
      </c>
      <c r="D137" s="1">
        <v>-75.241388889000007</v>
      </c>
      <c r="E137" s="1">
        <v>2022</v>
      </c>
      <c r="F137" s="1" t="s">
        <v>104</v>
      </c>
      <c r="G137" s="1" t="s">
        <v>57</v>
      </c>
      <c r="H137" s="39">
        <v>31.6</v>
      </c>
      <c r="I137" s="1">
        <v>2017</v>
      </c>
      <c r="J137" s="1">
        <v>21</v>
      </c>
      <c r="K137" s="39">
        <v>28</v>
      </c>
      <c r="L137" s="1">
        <v>2016</v>
      </c>
      <c r="M137" s="1">
        <v>16</v>
      </c>
      <c r="N137" s="39">
        <v>28.6</v>
      </c>
      <c r="O137" s="1">
        <v>2024</v>
      </c>
      <c r="P137" s="1">
        <v>22</v>
      </c>
      <c r="Q137" s="39">
        <v>28.8</v>
      </c>
      <c r="R137" s="1">
        <v>2018</v>
      </c>
      <c r="S137" s="1">
        <v>15</v>
      </c>
      <c r="T137" s="39">
        <v>28.2</v>
      </c>
      <c r="U137" s="1">
        <v>1998</v>
      </c>
      <c r="V137" s="1">
        <v>21</v>
      </c>
      <c r="W137" s="39">
        <v>28.2</v>
      </c>
      <c r="X137" s="1">
        <v>2012</v>
      </c>
      <c r="Y137" s="1">
        <v>7</v>
      </c>
      <c r="Z137" s="39">
        <v>28</v>
      </c>
      <c r="AA137" s="1">
        <v>2024</v>
      </c>
      <c r="AB137" s="1">
        <v>26</v>
      </c>
      <c r="AC137" s="39">
        <v>28.8</v>
      </c>
      <c r="AD137" s="1">
        <v>2006</v>
      </c>
      <c r="AE137" s="1">
        <v>10</v>
      </c>
      <c r="AF137" s="39">
        <v>30.3</v>
      </c>
      <c r="AG137" s="1">
        <v>2015</v>
      </c>
      <c r="AH137" s="1">
        <v>11</v>
      </c>
      <c r="AI137" s="39">
        <v>27.4</v>
      </c>
      <c r="AJ137" s="1">
        <v>2002</v>
      </c>
      <c r="AK137" s="1">
        <v>3</v>
      </c>
      <c r="AL137" s="39">
        <v>26.8</v>
      </c>
      <c r="AM137" s="1">
        <v>2012</v>
      </c>
      <c r="AN137" s="1">
        <v>26</v>
      </c>
      <c r="AO137" s="39">
        <v>26.6</v>
      </c>
      <c r="AP137" s="1">
        <v>2015</v>
      </c>
      <c r="AQ137" s="1">
        <v>28</v>
      </c>
    </row>
    <row r="138" spans="1:43" ht="14.45" customHeight="1" x14ac:dyDescent="0.25">
      <c r="A138" s="1">
        <v>23085140</v>
      </c>
      <c r="B138" s="1" t="s">
        <v>1044</v>
      </c>
      <c r="C138" s="1">
        <v>5.9638055559999996</v>
      </c>
      <c r="D138" s="1">
        <v>-75.100694439999998</v>
      </c>
      <c r="E138" s="1">
        <v>1325</v>
      </c>
      <c r="F138" s="1" t="s">
        <v>118</v>
      </c>
      <c r="G138" s="1" t="s">
        <v>57</v>
      </c>
      <c r="H138" s="39">
        <v>29.8</v>
      </c>
      <c r="I138" s="1">
        <v>1998</v>
      </c>
      <c r="J138" s="1">
        <v>23</v>
      </c>
      <c r="K138" s="39">
        <v>30</v>
      </c>
      <c r="L138" s="1">
        <v>1998</v>
      </c>
      <c r="M138" s="1">
        <v>2</v>
      </c>
      <c r="N138" s="39">
        <v>29.8</v>
      </c>
      <c r="O138" s="1">
        <v>2016</v>
      </c>
      <c r="P138" s="1">
        <v>25</v>
      </c>
      <c r="Q138" s="39">
        <v>29.4</v>
      </c>
      <c r="R138" s="1">
        <v>1991</v>
      </c>
      <c r="S138" s="1">
        <v>7</v>
      </c>
      <c r="T138" s="39">
        <v>30</v>
      </c>
      <c r="U138" s="1">
        <v>1990</v>
      </c>
      <c r="V138" s="1">
        <v>18</v>
      </c>
      <c r="W138" s="39">
        <v>30.4</v>
      </c>
      <c r="X138" s="1">
        <v>1990</v>
      </c>
      <c r="Y138" s="1">
        <v>20</v>
      </c>
      <c r="Z138" s="39">
        <v>31</v>
      </c>
      <c r="AA138" s="1">
        <v>2015</v>
      </c>
      <c r="AB138" s="1">
        <v>2</v>
      </c>
      <c r="AC138" s="39">
        <v>31.6</v>
      </c>
      <c r="AD138" s="1">
        <v>2018</v>
      </c>
      <c r="AE138" s="1">
        <v>26</v>
      </c>
      <c r="AF138" s="39">
        <v>29.6</v>
      </c>
      <c r="AG138" s="1">
        <v>1994</v>
      </c>
      <c r="AH138" s="1">
        <v>18</v>
      </c>
      <c r="AI138" s="39">
        <v>29.8</v>
      </c>
      <c r="AJ138" s="1">
        <v>1985</v>
      </c>
      <c r="AK138" s="1">
        <v>13</v>
      </c>
      <c r="AL138" s="39">
        <v>29.6</v>
      </c>
      <c r="AM138" s="1">
        <v>1993</v>
      </c>
      <c r="AN138" s="1">
        <v>1</v>
      </c>
      <c r="AO138" s="39">
        <v>29.8</v>
      </c>
      <c r="AP138" s="1">
        <v>2015</v>
      </c>
      <c r="AQ138" s="1">
        <v>29</v>
      </c>
    </row>
    <row r="139" spans="1:43" ht="14.45" customHeight="1" x14ac:dyDescent="0.25">
      <c r="A139" s="1">
        <v>23085160</v>
      </c>
      <c r="B139" s="1" t="s">
        <v>1045</v>
      </c>
      <c r="C139" s="1">
        <v>6.3119444439999999</v>
      </c>
      <c r="D139" s="1">
        <v>-75.253555559999995</v>
      </c>
      <c r="E139" s="1">
        <v>1965</v>
      </c>
      <c r="F139" s="1" t="s">
        <v>597</v>
      </c>
      <c r="G139" s="1" t="s">
        <v>57</v>
      </c>
      <c r="H139" s="39">
        <v>25.8</v>
      </c>
      <c r="I139" s="1">
        <v>2016</v>
      </c>
      <c r="J139" s="1">
        <v>17</v>
      </c>
      <c r="K139" s="39">
        <v>26</v>
      </c>
      <c r="L139" s="1">
        <v>2016</v>
      </c>
      <c r="M139" s="1">
        <v>16</v>
      </c>
      <c r="N139" s="39">
        <v>26.6</v>
      </c>
      <c r="O139" s="1">
        <v>2015</v>
      </c>
      <c r="P139" s="1">
        <v>19</v>
      </c>
      <c r="Q139" s="39">
        <v>28.6</v>
      </c>
      <c r="R139" s="1">
        <v>2016</v>
      </c>
      <c r="S139" s="1">
        <v>10</v>
      </c>
      <c r="T139" s="39">
        <v>26.6</v>
      </c>
      <c r="U139" s="1">
        <v>2024</v>
      </c>
      <c r="V139" s="1">
        <v>13</v>
      </c>
      <c r="W139" s="39">
        <v>26.4</v>
      </c>
      <c r="X139" s="1">
        <v>2024</v>
      </c>
      <c r="Y139" s="1">
        <v>2</v>
      </c>
      <c r="Z139" s="39">
        <v>26</v>
      </c>
      <c r="AA139" s="1">
        <v>2024</v>
      </c>
      <c r="AB139" s="1">
        <v>29</v>
      </c>
      <c r="AC139" s="39">
        <v>25.8</v>
      </c>
      <c r="AD139" s="1">
        <v>2010</v>
      </c>
      <c r="AE139" s="1">
        <v>5</v>
      </c>
      <c r="AF139" s="39">
        <v>26.6</v>
      </c>
      <c r="AG139" s="1">
        <v>2024</v>
      </c>
      <c r="AH139" s="1">
        <v>10</v>
      </c>
      <c r="AI139" s="39">
        <v>25.8</v>
      </c>
      <c r="AJ139" s="1">
        <v>2010</v>
      </c>
      <c r="AK139" s="1">
        <v>8</v>
      </c>
      <c r="AL139" s="39">
        <v>25.8</v>
      </c>
      <c r="AM139" s="1">
        <v>2010</v>
      </c>
      <c r="AN139" s="1">
        <v>4</v>
      </c>
      <c r="AO139" s="39">
        <v>25.6</v>
      </c>
      <c r="AP139" s="1">
        <v>2011</v>
      </c>
      <c r="AQ139" s="1">
        <v>24</v>
      </c>
    </row>
    <row r="140" spans="1:43" ht="14.45" customHeight="1" x14ac:dyDescent="0.25">
      <c r="A140" s="1">
        <v>23085220</v>
      </c>
      <c r="B140" s="1" t="s">
        <v>1046</v>
      </c>
      <c r="C140" s="1">
        <v>6.157666667</v>
      </c>
      <c r="D140" s="1">
        <v>-75.038916670000006</v>
      </c>
      <c r="E140" s="1">
        <v>1113</v>
      </c>
      <c r="F140" s="1" t="s">
        <v>592</v>
      </c>
      <c r="G140" s="1" t="s">
        <v>57</v>
      </c>
      <c r="H140" s="39">
        <v>32</v>
      </c>
      <c r="I140" s="1">
        <v>1994</v>
      </c>
      <c r="J140" s="1">
        <v>28</v>
      </c>
      <c r="K140" s="39">
        <v>33</v>
      </c>
      <c r="L140" s="1">
        <v>1998</v>
      </c>
      <c r="M140" s="1">
        <v>2</v>
      </c>
      <c r="N140" s="39">
        <v>33</v>
      </c>
      <c r="O140" s="1">
        <v>1988</v>
      </c>
      <c r="P140" s="1">
        <v>21</v>
      </c>
      <c r="Q140" s="39">
        <v>33</v>
      </c>
      <c r="R140" s="1">
        <v>2016</v>
      </c>
      <c r="S140" s="1">
        <v>19</v>
      </c>
      <c r="T140" s="39">
        <v>35</v>
      </c>
      <c r="U140" s="1">
        <v>2016</v>
      </c>
      <c r="V140" s="1">
        <v>16</v>
      </c>
      <c r="W140" s="39">
        <v>35.200000000000003</v>
      </c>
      <c r="X140" s="1">
        <v>2016</v>
      </c>
      <c r="Y140" s="1">
        <v>5</v>
      </c>
      <c r="Z140" s="39">
        <v>33.6</v>
      </c>
      <c r="AA140" s="1">
        <v>2016</v>
      </c>
      <c r="AB140" s="1">
        <v>8</v>
      </c>
      <c r="AC140" s="39">
        <v>33.200000000000003</v>
      </c>
      <c r="AD140" s="1">
        <v>2004</v>
      </c>
      <c r="AE140" s="1">
        <v>18</v>
      </c>
      <c r="AF140" s="39">
        <v>33.200000000000003</v>
      </c>
      <c r="AG140" s="1">
        <v>2024</v>
      </c>
      <c r="AH140" s="1">
        <v>18</v>
      </c>
      <c r="AI140" s="39">
        <v>32</v>
      </c>
      <c r="AJ140" s="1">
        <v>2001</v>
      </c>
      <c r="AK140" s="1">
        <v>3</v>
      </c>
      <c r="AL140" s="39">
        <v>31.4</v>
      </c>
      <c r="AM140" s="1">
        <v>2002</v>
      </c>
      <c r="AN140" s="1">
        <v>1</v>
      </c>
      <c r="AO140" s="39">
        <v>32</v>
      </c>
      <c r="AP140" s="1">
        <v>1997</v>
      </c>
      <c r="AQ140" s="1">
        <v>10</v>
      </c>
    </row>
    <row r="141" spans="1:43" ht="14.45" customHeight="1" x14ac:dyDescent="0.25">
      <c r="A141" s="1">
        <v>23085260</v>
      </c>
      <c r="B141" s="1" t="s">
        <v>1047</v>
      </c>
      <c r="C141" s="1">
        <v>6.1319166669999996</v>
      </c>
      <c r="D141" s="1">
        <v>-75.414555559999997</v>
      </c>
      <c r="E141" s="1">
        <v>2125</v>
      </c>
      <c r="F141" s="1" t="s">
        <v>62</v>
      </c>
      <c r="G141" s="1" t="s">
        <v>57</v>
      </c>
      <c r="H141" s="39">
        <v>26</v>
      </c>
      <c r="I141" s="1">
        <v>1998</v>
      </c>
      <c r="J141" s="1">
        <v>5</v>
      </c>
      <c r="K141" s="39">
        <v>27</v>
      </c>
      <c r="L141" s="1">
        <v>1983</v>
      </c>
      <c r="M141" s="1">
        <v>25</v>
      </c>
      <c r="N141" s="39">
        <v>26.8</v>
      </c>
      <c r="O141" s="1">
        <v>1998</v>
      </c>
      <c r="P141" s="1">
        <v>19</v>
      </c>
      <c r="Q141" s="39">
        <v>25.8</v>
      </c>
      <c r="R141" s="1">
        <v>1983</v>
      </c>
      <c r="S141" s="1">
        <v>19</v>
      </c>
      <c r="T141" s="39">
        <v>26.4</v>
      </c>
      <c r="U141" s="1">
        <v>1998</v>
      </c>
      <c r="V141" s="1">
        <v>21</v>
      </c>
      <c r="W141" s="39">
        <v>26</v>
      </c>
      <c r="X141" s="1">
        <v>1997</v>
      </c>
      <c r="Y141" s="1">
        <v>16</v>
      </c>
      <c r="Z141" s="39">
        <v>26</v>
      </c>
      <c r="AA141" s="1">
        <v>1999</v>
      </c>
      <c r="AB141" s="1">
        <v>7</v>
      </c>
      <c r="AC141" s="39">
        <v>27</v>
      </c>
      <c r="AD141" s="1">
        <v>1997</v>
      </c>
      <c r="AE141" s="1">
        <v>24</v>
      </c>
      <c r="AF141" s="39">
        <v>27</v>
      </c>
      <c r="AG141" s="1">
        <v>1997</v>
      </c>
      <c r="AH141" s="1">
        <v>12</v>
      </c>
      <c r="AI141" s="39">
        <v>27</v>
      </c>
      <c r="AJ141" s="1">
        <v>2003</v>
      </c>
      <c r="AK141" s="1">
        <v>19</v>
      </c>
      <c r="AL141" s="39">
        <v>25.8</v>
      </c>
      <c r="AM141" s="1">
        <v>1990</v>
      </c>
      <c r="AN141" s="1">
        <v>13</v>
      </c>
      <c r="AO141" s="39">
        <v>26</v>
      </c>
      <c r="AP141" s="1">
        <v>1987</v>
      </c>
      <c r="AQ141" s="1">
        <v>23</v>
      </c>
    </row>
    <row r="142" spans="1:43" ht="14.45" customHeight="1" x14ac:dyDescent="0.25">
      <c r="A142" s="1">
        <v>23085270</v>
      </c>
      <c r="B142" s="1" t="s">
        <v>1048</v>
      </c>
      <c r="C142" s="1">
        <v>6.1686110999999997</v>
      </c>
      <c r="D142" s="1">
        <v>-75.426111110999997</v>
      </c>
      <c r="E142" s="1">
        <v>2073</v>
      </c>
      <c r="F142" s="1" t="s">
        <v>62</v>
      </c>
      <c r="G142" s="1" t="s">
        <v>57</v>
      </c>
      <c r="H142" s="39">
        <v>26.7</v>
      </c>
      <c r="I142" s="1">
        <v>2024</v>
      </c>
      <c r="J142" s="1">
        <v>24</v>
      </c>
      <c r="K142" s="39">
        <v>27.8</v>
      </c>
      <c r="L142" s="1">
        <v>1998</v>
      </c>
      <c r="M142" s="1">
        <v>2</v>
      </c>
      <c r="N142" s="39">
        <v>26.8</v>
      </c>
      <c r="O142" s="1">
        <v>1992</v>
      </c>
      <c r="P142" s="1">
        <v>23</v>
      </c>
      <c r="Q142" s="39">
        <v>26.3</v>
      </c>
      <c r="R142" s="1">
        <v>2024</v>
      </c>
      <c r="S142" s="1">
        <v>8</v>
      </c>
      <c r="T142" s="39">
        <v>27.3</v>
      </c>
      <c r="U142" s="1">
        <v>2024</v>
      </c>
      <c r="V142" s="1">
        <v>13</v>
      </c>
      <c r="W142" s="39">
        <v>26.8</v>
      </c>
      <c r="X142" s="1">
        <v>2024</v>
      </c>
      <c r="Y142" s="1">
        <v>2</v>
      </c>
      <c r="Z142" s="39">
        <v>25.8</v>
      </c>
      <c r="AA142" s="1">
        <v>2024</v>
      </c>
      <c r="AB142" s="1">
        <v>29</v>
      </c>
      <c r="AC142" s="39">
        <v>25.9</v>
      </c>
      <c r="AD142" s="1">
        <v>2023</v>
      </c>
      <c r="AE142" s="1">
        <v>5</v>
      </c>
      <c r="AF142" s="39">
        <v>26.9</v>
      </c>
      <c r="AG142" s="1">
        <v>2024</v>
      </c>
      <c r="AH142" s="1">
        <v>16</v>
      </c>
      <c r="AI142" s="39">
        <v>25.6</v>
      </c>
      <c r="AJ142" s="1">
        <v>2023</v>
      </c>
      <c r="AK142" s="1">
        <v>1</v>
      </c>
      <c r="AL142" s="39">
        <v>25.9</v>
      </c>
      <c r="AM142" s="1">
        <v>2023</v>
      </c>
      <c r="AN142" s="1">
        <v>14</v>
      </c>
      <c r="AO142" s="39">
        <v>25.6</v>
      </c>
      <c r="AP142" s="1">
        <v>1997</v>
      </c>
      <c r="AQ142" s="1">
        <v>27</v>
      </c>
    </row>
    <row r="143" spans="1:43" ht="14.45" customHeight="1" x14ac:dyDescent="0.25">
      <c r="A143" s="1">
        <v>23115010</v>
      </c>
      <c r="B143" s="1" t="s">
        <v>1049</v>
      </c>
      <c r="C143" s="1">
        <v>5.9783333330000001</v>
      </c>
      <c r="D143" s="1">
        <v>-74.566666670000004</v>
      </c>
      <c r="E143" s="1">
        <v>350</v>
      </c>
      <c r="F143" s="1" t="s">
        <v>629</v>
      </c>
      <c r="G143" s="1" t="s">
        <v>263</v>
      </c>
      <c r="H143" s="39">
        <v>38.6</v>
      </c>
      <c r="I143" s="1">
        <v>1998</v>
      </c>
      <c r="J143" s="1">
        <v>4</v>
      </c>
      <c r="K143" s="39">
        <v>39.4</v>
      </c>
      <c r="L143" s="1">
        <v>1998</v>
      </c>
      <c r="M143" s="1">
        <v>17</v>
      </c>
      <c r="N143" s="39">
        <v>40</v>
      </c>
      <c r="O143" s="1">
        <v>1993</v>
      </c>
      <c r="P143" s="1">
        <v>13</v>
      </c>
      <c r="Q143" s="39">
        <v>38</v>
      </c>
      <c r="R143" s="1">
        <v>2020</v>
      </c>
      <c r="S143" s="1">
        <v>8</v>
      </c>
      <c r="T143" s="39">
        <v>37</v>
      </c>
      <c r="U143" s="1">
        <v>1997</v>
      </c>
      <c r="V143" s="1">
        <v>18</v>
      </c>
      <c r="W143" s="39">
        <v>40.1</v>
      </c>
      <c r="X143" s="1">
        <v>2009</v>
      </c>
      <c r="Y143" s="1">
        <v>2</v>
      </c>
      <c r="Z143" s="39">
        <v>41.2</v>
      </c>
      <c r="AA143" s="1">
        <v>1997</v>
      </c>
      <c r="AB143" s="1">
        <v>23</v>
      </c>
      <c r="AC143" s="39">
        <v>41.2</v>
      </c>
      <c r="AD143" s="1">
        <v>2001</v>
      </c>
      <c r="AE143" s="1">
        <v>18</v>
      </c>
      <c r="AF143" s="39">
        <v>39</v>
      </c>
      <c r="AG143" s="1">
        <v>1991</v>
      </c>
      <c r="AH143" s="1">
        <v>10</v>
      </c>
      <c r="AI143" s="39">
        <v>37</v>
      </c>
      <c r="AJ143" s="1">
        <v>1986</v>
      </c>
      <c r="AK143" s="1">
        <v>1</v>
      </c>
      <c r="AL143" s="39">
        <v>39.6</v>
      </c>
      <c r="AM143" s="1">
        <v>2008</v>
      </c>
      <c r="AN143" s="1">
        <v>21</v>
      </c>
      <c r="AO143" s="39">
        <v>37</v>
      </c>
      <c r="AP143" s="1">
        <v>1997</v>
      </c>
      <c r="AQ143" s="1">
        <v>24</v>
      </c>
    </row>
    <row r="144" spans="1:43" ht="14.45" customHeight="1" x14ac:dyDescent="0.25">
      <c r="A144" s="1">
        <v>23125040</v>
      </c>
      <c r="B144" s="1" t="s">
        <v>1050</v>
      </c>
      <c r="C144" s="1">
        <v>6.6161111110000004</v>
      </c>
      <c r="D144" s="1">
        <v>-73.920555559999997</v>
      </c>
      <c r="E144" s="1">
        <v>180</v>
      </c>
      <c r="F144" s="1" t="s">
        <v>378</v>
      </c>
      <c r="G144" s="1" t="s">
        <v>49</v>
      </c>
      <c r="H144" s="39">
        <v>37.200000000000003</v>
      </c>
      <c r="I144" s="1">
        <v>1991</v>
      </c>
      <c r="J144" s="1">
        <v>28</v>
      </c>
      <c r="K144" s="39">
        <v>37.4</v>
      </c>
      <c r="L144" s="1">
        <v>1991</v>
      </c>
      <c r="M144" s="1">
        <v>25</v>
      </c>
      <c r="N144" s="39">
        <v>37.799999999999997</v>
      </c>
      <c r="O144" s="1">
        <v>1980</v>
      </c>
      <c r="P144" s="1">
        <v>27</v>
      </c>
      <c r="Q144" s="39">
        <v>37.6</v>
      </c>
      <c r="R144" s="1">
        <v>1980</v>
      </c>
      <c r="S144" s="1">
        <v>19</v>
      </c>
      <c r="T144" s="39">
        <v>36.6</v>
      </c>
      <c r="U144" s="1">
        <v>1982</v>
      </c>
      <c r="V144" s="1">
        <v>2</v>
      </c>
      <c r="W144" s="39">
        <v>38.4</v>
      </c>
      <c r="X144" s="1">
        <v>1991</v>
      </c>
      <c r="Y144" s="1">
        <v>23</v>
      </c>
      <c r="Z144" s="39">
        <v>38.200000000000003</v>
      </c>
      <c r="AA144" s="1">
        <v>1995</v>
      </c>
      <c r="AB144" s="1">
        <v>11</v>
      </c>
      <c r="AC144" s="39">
        <v>39.200000000000003</v>
      </c>
      <c r="AD144" s="1">
        <v>1986</v>
      </c>
      <c r="AE144" s="1">
        <v>9</v>
      </c>
      <c r="AF144" s="39">
        <v>36.4</v>
      </c>
      <c r="AG144" s="1">
        <v>1994</v>
      </c>
      <c r="AH144" s="1">
        <v>13</v>
      </c>
      <c r="AI144" s="39">
        <v>35.4</v>
      </c>
      <c r="AJ144" s="1">
        <v>2006</v>
      </c>
      <c r="AK144" s="1">
        <v>14</v>
      </c>
      <c r="AL144" s="39">
        <v>36.6</v>
      </c>
      <c r="AM144" s="1">
        <v>2005</v>
      </c>
      <c r="AN144" s="1">
        <v>13</v>
      </c>
      <c r="AO144" s="39">
        <v>35.6</v>
      </c>
      <c r="AP144" s="1">
        <v>1979</v>
      </c>
      <c r="AQ144" s="1">
        <v>6</v>
      </c>
    </row>
    <row r="145" spans="1:43" ht="14.45" customHeight="1" x14ac:dyDescent="0.25">
      <c r="A145" s="1">
        <v>23125050</v>
      </c>
      <c r="B145" s="1" t="s">
        <v>1051</v>
      </c>
      <c r="C145" s="1">
        <v>6.6494444440000002</v>
      </c>
      <c r="D145" s="1">
        <v>-74.061388890000003</v>
      </c>
      <c r="E145" s="1">
        <v>168</v>
      </c>
      <c r="F145" s="1" t="s">
        <v>378</v>
      </c>
      <c r="G145" s="1" t="s">
        <v>49</v>
      </c>
      <c r="H145" s="39">
        <v>37.799999999999997</v>
      </c>
      <c r="I145" s="1">
        <v>2013</v>
      </c>
      <c r="J145" s="1">
        <v>28</v>
      </c>
      <c r="K145" s="39">
        <v>38.4</v>
      </c>
      <c r="L145" s="1">
        <v>2007</v>
      </c>
      <c r="M145" s="1">
        <v>28</v>
      </c>
      <c r="N145" s="39">
        <v>38</v>
      </c>
      <c r="O145" s="1">
        <v>2003</v>
      </c>
      <c r="P145" s="1">
        <v>5</v>
      </c>
      <c r="Q145" s="39">
        <v>38.4</v>
      </c>
      <c r="R145" s="1">
        <v>2018</v>
      </c>
      <c r="S145" s="1">
        <v>17</v>
      </c>
      <c r="T145" s="39">
        <v>36.799999999999997</v>
      </c>
      <c r="U145" s="1">
        <v>2023</v>
      </c>
      <c r="V145" s="1">
        <v>4</v>
      </c>
      <c r="W145" s="39">
        <v>37.200000000000003</v>
      </c>
      <c r="X145" s="1">
        <v>2023</v>
      </c>
      <c r="Y145" s="1">
        <v>20</v>
      </c>
      <c r="Z145" s="39">
        <v>37.6</v>
      </c>
      <c r="AA145" s="1">
        <v>2014</v>
      </c>
      <c r="AB145" s="1">
        <v>19</v>
      </c>
      <c r="AC145" s="39">
        <v>38.799999999999997</v>
      </c>
      <c r="AD145" s="1">
        <v>2018</v>
      </c>
      <c r="AE145" s="1">
        <v>21</v>
      </c>
      <c r="AF145" s="39">
        <v>36.799999999999997</v>
      </c>
      <c r="AG145" s="1">
        <v>1991</v>
      </c>
      <c r="AH145" s="1">
        <v>12</v>
      </c>
      <c r="AI145" s="39">
        <v>36.6</v>
      </c>
      <c r="AJ145" s="1">
        <v>2014</v>
      </c>
      <c r="AK145" s="1">
        <v>1</v>
      </c>
      <c r="AL145" s="39">
        <v>36</v>
      </c>
      <c r="AM145" s="1">
        <v>2023</v>
      </c>
      <c r="AN145" s="1">
        <v>13</v>
      </c>
      <c r="AO145" s="39">
        <v>37.4</v>
      </c>
      <c r="AP145" s="1">
        <v>2013</v>
      </c>
      <c r="AQ145" s="1">
        <v>31</v>
      </c>
    </row>
    <row r="146" spans="1:43" ht="14.45" customHeight="1" x14ac:dyDescent="0.25">
      <c r="A146" s="1">
        <v>23125060</v>
      </c>
      <c r="B146" s="1" t="s">
        <v>1052</v>
      </c>
      <c r="C146" s="1">
        <v>5.7583333330000004</v>
      </c>
      <c r="D146" s="1">
        <v>-73.91333333</v>
      </c>
      <c r="E146" s="1">
        <v>1690</v>
      </c>
      <c r="F146" s="1" t="s">
        <v>250</v>
      </c>
      <c r="G146" s="1" t="s">
        <v>49</v>
      </c>
      <c r="H146" s="39">
        <v>28.6</v>
      </c>
      <c r="I146" s="1">
        <v>2020</v>
      </c>
      <c r="J146" s="1">
        <v>18</v>
      </c>
      <c r="K146" s="39">
        <v>28.4</v>
      </c>
      <c r="L146" s="1">
        <v>1987</v>
      </c>
      <c r="M146" s="1">
        <v>28</v>
      </c>
      <c r="N146" s="39">
        <v>28</v>
      </c>
      <c r="O146" s="1">
        <v>2020</v>
      </c>
      <c r="P146" s="1">
        <v>4</v>
      </c>
      <c r="Q146" s="39">
        <v>27</v>
      </c>
      <c r="R146" s="1">
        <v>2020</v>
      </c>
      <c r="S146" s="1">
        <v>27</v>
      </c>
      <c r="T146" s="39">
        <v>27.8</v>
      </c>
      <c r="U146" s="1">
        <v>2020</v>
      </c>
      <c r="V146" s="1">
        <v>24</v>
      </c>
      <c r="W146" s="39">
        <v>28.2</v>
      </c>
      <c r="X146" s="1">
        <v>2015</v>
      </c>
      <c r="Y146" s="1">
        <v>24</v>
      </c>
      <c r="Z146" s="39">
        <v>29.2</v>
      </c>
      <c r="AA146" s="1">
        <v>2023</v>
      </c>
      <c r="AB146" s="1">
        <v>20</v>
      </c>
      <c r="AC146" s="39">
        <v>29.4</v>
      </c>
      <c r="AD146" s="1">
        <v>1986</v>
      </c>
      <c r="AE146" s="1">
        <v>9</v>
      </c>
      <c r="AF146" s="39">
        <v>28.4</v>
      </c>
      <c r="AG146" s="1">
        <v>2015</v>
      </c>
      <c r="AH146" s="1">
        <v>15</v>
      </c>
      <c r="AI146" s="39">
        <v>28</v>
      </c>
      <c r="AJ146" s="1">
        <v>2015</v>
      </c>
      <c r="AK146" s="1">
        <v>5</v>
      </c>
      <c r="AL146" s="39">
        <v>27.8</v>
      </c>
      <c r="AM146" s="1">
        <v>2020</v>
      </c>
      <c r="AN146" s="1">
        <v>16</v>
      </c>
      <c r="AO146" s="39">
        <v>27.8</v>
      </c>
      <c r="AP146" s="1">
        <v>2015</v>
      </c>
      <c r="AQ146" s="1">
        <v>2</v>
      </c>
    </row>
    <row r="147" spans="1:43" ht="14.45" customHeight="1" x14ac:dyDescent="0.25">
      <c r="A147" s="1">
        <v>23125080</v>
      </c>
      <c r="B147" s="1" t="s">
        <v>1053</v>
      </c>
      <c r="C147" s="1">
        <v>5.6617222219999999</v>
      </c>
      <c r="D147" s="1">
        <v>-74.184611110000006</v>
      </c>
      <c r="E147" s="1">
        <v>1100</v>
      </c>
      <c r="F147" s="1" t="s">
        <v>627</v>
      </c>
      <c r="G147" s="1" t="s">
        <v>263</v>
      </c>
      <c r="H147" s="39">
        <v>31</v>
      </c>
      <c r="I147" s="1">
        <v>2020</v>
      </c>
      <c r="J147" s="1">
        <v>18</v>
      </c>
      <c r="K147" s="39">
        <v>31.2</v>
      </c>
      <c r="L147" s="1">
        <v>1998</v>
      </c>
      <c r="M147" s="1">
        <v>2</v>
      </c>
      <c r="N147" s="39">
        <v>32.200000000000003</v>
      </c>
      <c r="O147" s="1">
        <v>1983</v>
      </c>
      <c r="P147" s="1">
        <v>28</v>
      </c>
      <c r="Q147" s="39">
        <v>30.4</v>
      </c>
      <c r="R147" s="1">
        <v>2012</v>
      </c>
      <c r="S147" s="1">
        <v>8</v>
      </c>
      <c r="T147" s="39">
        <v>30.6</v>
      </c>
      <c r="U147" s="1">
        <v>2003</v>
      </c>
      <c r="V147" s="1">
        <v>1</v>
      </c>
      <c r="W147" s="39">
        <v>33.4</v>
      </c>
      <c r="X147" s="1">
        <v>1983</v>
      </c>
      <c r="Y147" s="1">
        <v>1</v>
      </c>
      <c r="Z147" s="39">
        <v>31</v>
      </c>
      <c r="AA147" s="1">
        <v>2002</v>
      </c>
      <c r="AB147" s="1">
        <v>29</v>
      </c>
      <c r="AC147" s="39">
        <v>31.6</v>
      </c>
      <c r="AD147" s="1">
        <v>2002</v>
      </c>
      <c r="AE147" s="1">
        <v>17</v>
      </c>
      <c r="AF147" s="39">
        <v>32.799999999999997</v>
      </c>
      <c r="AG147" s="1">
        <v>1991</v>
      </c>
      <c r="AH147" s="1">
        <v>10</v>
      </c>
      <c r="AI147" s="39">
        <v>31.6</v>
      </c>
      <c r="AJ147" s="1">
        <v>1992</v>
      </c>
      <c r="AK147" s="1">
        <v>24</v>
      </c>
      <c r="AL147" s="39">
        <v>30.8</v>
      </c>
      <c r="AM147" s="1">
        <v>1992</v>
      </c>
      <c r="AN147" s="1">
        <v>24</v>
      </c>
      <c r="AO147" s="39">
        <v>31.2</v>
      </c>
      <c r="AP147" s="1">
        <v>1999</v>
      </c>
      <c r="AQ147" s="1">
        <v>29</v>
      </c>
    </row>
    <row r="148" spans="1:43" ht="14.45" customHeight="1" x14ac:dyDescent="0.25">
      <c r="A148" s="1">
        <v>23125100</v>
      </c>
      <c r="B148" s="1" t="s">
        <v>1054</v>
      </c>
      <c r="C148" s="1">
        <v>5.5149166669999996</v>
      </c>
      <c r="D148" s="1">
        <v>-73.943111110000004</v>
      </c>
      <c r="E148" s="1">
        <v>2200</v>
      </c>
      <c r="F148" s="1" t="s">
        <v>275</v>
      </c>
      <c r="G148" s="1" t="s">
        <v>263</v>
      </c>
      <c r="H148" s="39">
        <v>24.6</v>
      </c>
      <c r="I148" s="1">
        <v>2024</v>
      </c>
      <c r="J148" s="1">
        <v>24</v>
      </c>
      <c r="K148" s="39">
        <v>25.2</v>
      </c>
      <c r="L148" s="1">
        <v>2024</v>
      </c>
      <c r="M148" s="1">
        <v>15</v>
      </c>
      <c r="N148" s="39">
        <v>24.8</v>
      </c>
      <c r="O148" s="1">
        <v>2024</v>
      </c>
      <c r="P148" s="1">
        <v>18</v>
      </c>
      <c r="Q148" s="39">
        <v>24.4</v>
      </c>
      <c r="R148" s="1">
        <v>2024</v>
      </c>
      <c r="S148" s="1">
        <v>9</v>
      </c>
      <c r="T148" s="39">
        <v>24</v>
      </c>
      <c r="U148" s="1">
        <v>2020</v>
      </c>
      <c r="V148" s="1">
        <v>23</v>
      </c>
      <c r="W148" s="39">
        <v>24.8</v>
      </c>
      <c r="X148" s="1">
        <v>2024</v>
      </c>
      <c r="Y148" s="1">
        <v>1</v>
      </c>
      <c r="Z148" s="39">
        <v>24</v>
      </c>
      <c r="AA148" s="1">
        <v>2007</v>
      </c>
      <c r="AB148" s="1">
        <v>12</v>
      </c>
      <c r="AC148" s="39">
        <v>25</v>
      </c>
      <c r="AD148" s="1">
        <v>2023</v>
      </c>
      <c r="AE148" s="1">
        <v>31</v>
      </c>
      <c r="AF148" s="39">
        <v>26.2</v>
      </c>
      <c r="AG148" s="1">
        <v>2024</v>
      </c>
      <c r="AH148" s="1">
        <v>16</v>
      </c>
      <c r="AI148" s="39">
        <v>24.4</v>
      </c>
      <c r="AJ148" s="1">
        <v>2015</v>
      </c>
      <c r="AK148" s="1">
        <v>5</v>
      </c>
      <c r="AL148" s="39">
        <v>22.8</v>
      </c>
      <c r="AM148" s="1">
        <v>2023</v>
      </c>
      <c r="AN148" s="1">
        <v>9</v>
      </c>
      <c r="AO148" s="39">
        <v>23.4</v>
      </c>
      <c r="AP148" s="1">
        <v>1997</v>
      </c>
      <c r="AQ148" s="1">
        <v>23</v>
      </c>
    </row>
    <row r="149" spans="1:43" ht="14.45" customHeight="1" x14ac:dyDescent="0.25">
      <c r="A149" s="1">
        <v>23125120</v>
      </c>
      <c r="B149" s="1" t="s">
        <v>1055</v>
      </c>
      <c r="C149" s="1">
        <v>6.3086111110000003</v>
      </c>
      <c r="D149" s="1">
        <v>-73.952222219999996</v>
      </c>
      <c r="E149" s="1">
        <v>198</v>
      </c>
      <c r="F149" s="1" t="s">
        <v>382</v>
      </c>
      <c r="G149" s="1" t="s">
        <v>49</v>
      </c>
      <c r="H149" s="39">
        <v>36.6</v>
      </c>
      <c r="I149" s="1">
        <v>2020</v>
      </c>
      <c r="J149" s="1">
        <v>17</v>
      </c>
      <c r="K149" s="39">
        <v>37.799999999999997</v>
      </c>
      <c r="L149" s="1">
        <v>2020</v>
      </c>
      <c r="M149" s="1">
        <v>18</v>
      </c>
      <c r="N149" s="39">
        <v>37.200000000000003</v>
      </c>
      <c r="O149" s="1">
        <v>2018</v>
      </c>
      <c r="P149" s="1">
        <v>12</v>
      </c>
      <c r="Q149" s="39">
        <v>37.799999999999997</v>
      </c>
      <c r="R149" s="1">
        <v>2004</v>
      </c>
      <c r="S149" s="1">
        <v>6</v>
      </c>
      <c r="T149" s="39">
        <v>36</v>
      </c>
      <c r="U149" s="1">
        <v>2020</v>
      </c>
      <c r="V149" s="1">
        <v>10</v>
      </c>
      <c r="W149" s="39">
        <v>35.799999999999997</v>
      </c>
      <c r="X149" s="1">
        <v>2015</v>
      </c>
      <c r="Y149" s="1">
        <v>25</v>
      </c>
      <c r="Z149" s="39">
        <v>37.799999999999997</v>
      </c>
      <c r="AA149" s="1">
        <v>1997</v>
      </c>
      <c r="AB149" s="1">
        <v>24</v>
      </c>
      <c r="AC149" s="39">
        <v>36.799999999999997</v>
      </c>
      <c r="AD149" s="1">
        <v>1986</v>
      </c>
      <c r="AE149" s="1">
        <v>9</v>
      </c>
      <c r="AF149" s="39">
        <v>36.799999999999997</v>
      </c>
      <c r="AG149" s="1">
        <v>2024</v>
      </c>
      <c r="AH149" s="1">
        <v>15</v>
      </c>
      <c r="AI149" s="39">
        <v>36</v>
      </c>
      <c r="AJ149" s="1">
        <v>2015</v>
      </c>
      <c r="AK149" s="1">
        <v>6</v>
      </c>
      <c r="AL149" s="39">
        <v>35.4</v>
      </c>
      <c r="AM149" s="1">
        <v>2019</v>
      </c>
      <c r="AN149" s="1">
        <v>27</v>
      </c>
      <c r="AO149" s="39">
        <v>36</v>
      </c>
      <c r="AP149" s="1">
        <v>2015</v>
      </c>
      <c r="AQ149" s="1">
        <v>29</v>
      </c>
    </row>
    <row r="150" spans="1:43" ht="14.45" customHeight="1" x14ac:dyDescent="0.25">
      <c r="A150" s="1">
        <v>23125130</v>
      </c>
      <c r="B150" s="1" t="s">
        <v>1056</v>
      </c>
      <c r="C150" s="1">
        <v>6.221388889</v>
      </c>
      <c r="D150" s="1">
        <v>-73.808888890000006</v>
      </c>
      <c r="E150" s="1">
        <v>935</v>
      </c>
      <c r="F150" s="1" t="s">
        <v>820</v>
      </c>
      <c r="G150" s="1" t="s">
        <v>49</v>
      </c>
      <c r="H150" s="39">
        <v>31</v>
      </c>
      <c r="I150" s="1">
        <v>1998</v>
      </c>
      <c r="J150" s="1">
        <v>26</v>
      </c>
      <c r="K150" s="39">
        <v>31.2</v>
      </c>
      <c r="L150" s="1">
        <v>1998</v>
      </c>
      <c r="M150" s="1">
        <v>17</v>
      </c>
      <c r="N150" s="39">
        <v>30.4</v>
      </c>
      <c r="O150" s="1">
        <v>1980</v>
      </c>
      <c r="P150" s="1">
        <v>29</v>
      </c>
      <c r="Q150" s="39">
        <v>31.8</v>
      </c>
      <c r="R150" s="1">
        <v>1990</v>
      </c>
      <c r="S150" s="1">
        <v>10</v>
      </c>
      <c r="T150" s="39">
        <v>30</v>
      </c>
      <c r="U150" s="1">
        <v>1991</v>
      </c>
      <c r="V150" s="1">
        <v>9</v>
      </c>
      <c r="W150" s="39">
        <v>30.8</v>
      </c>
      <c r="X150" s="1">
        <v>1990</v>
      </c>
      <c r="Y150" s="1">
        <v>8</v>
      </c>
      <c r="Z150" s="39">
        <v>31</v>
      </c>
      <c r="AA150" s="1">
        <v>1997</v>
      </c>
      <c r="AB150" s="1">
        <v>24</v>
      </c>
      <c r="AC150" s="39">
        <v>31</v>
      </c>
      <c r="AD150" s="1">
        <v>2001</v>
      </c>
      <c r="AE150" s="1">
        <v>21</v>
      </c>
      <c r="AF150" s="39">
        <v>30.2</v>
      </c>
      <c r="AG150" s="1">
        <v>2009</v>
      </c>
      <c r="AH150" s="1">
        <v>30</v>
      </c>
      <c r="AI150" s="39">
        <v>30</v>
      </c>
      <c r="AJ150" s="1">
        <v>1985</v>
      </c>
      <c r="AK150" s="1">
        <v>4</v>
      </c>
      <c r="AL150" s="39">
        <v>29.8</v>
      </c>
      <c r="AM150" s="1">
        <v>1989</v>
      </c>
      <c r="AN150" s="1">
        <v>18</v>
      </c>
      <c r="AO150" s="39">
        <v>30</v>
      </c>
      <c r="AP150" s="1">
        <v>2008</v>
      </c>
      <c r="AQ150" s="1">
        <v>27</v>
      </c>
    </row>
    <row r="151" spans="1:43" ht="14.45" customHeight="1" x14ac:dyDescent="0.25">
      <c r="A151" s="1">
        <v>23125140</v>
      </c>
      <c r="B151" s="1" t="s">
        <v>1057</v>
      </c>
      <c r="C151" s="1">
        <v>5.5208333329999997</v>
      </c>
      <c r="D151" s="1">
        <v>-74.182416669999995</v>
      </c>
      <c r="E151" s="1">
        <v>1250</v>
      </c>
      <c r="F151" s="1" t="s">
        <v>266</v>
      </c>
      <c r="G151" s="1" t="s">
        <v>263</v>
      </c>
      <c r="H151" s="39">
        <v>34.4</v>
      </c>
      <c r="I151" s="1">
        <v>2010</v>
      </c>
      <c r="J151" s="1">
        <v>21</v>
      </c>
      <c r="K151" s="39">
        <v>34.200000000000003</v>
      </c>
      <c r="L151" s="1">
        <v>2010</v>
      </c>
      <c r="M151" s="1">
        <v>12</v>
      </c>
      <c r="N151" s="39">
        <v>33.4</v>
      </c>
      <c r="O151" s="1">
        <v>2010</v>
      </c>
      <c r="P151" s="1">
        <v>20</v>
      </c>
      <c r="Q151" s="39">
        <v>34.200000000000003</v>
      </c>
      <c r="R151" s="1">
        <v>2010</v>
      </c>
      <c r="S151" s="1">
        <v>24</v>
      </c>
      <c r="T151" s="39">
        <v>35</v>
      </c>
      <c r="U151" s="1">
        <v>2010</v>
      </c>
      <c r="V151" s="1">
        <v>9</v>
      </c>
      <c r="W151" s="39">
        <v>34</v>
      </c>
      <c r="X151" s="1">
        <v>2018</v>
      </c>
      <c r="Y151" s="1">
        <v>26</v>
      </c>
      <c r="Z151" s="39">
        <v>33.799999999999997</v>
      </c>
      <c r="AA151" s="1">
        <v>2000</v>
      </c>
      <c r="AB151" s="1">
        <v>4</v>
      </c>
      <c r="AC151" s="39">
        <v>33.4</v>
      </c>
      <c r="AD151" s="1">
        <v>2000</v>
      </c>
      <c r="AE151" s="1">
        <v>11</v>
      </c>
      <c r="AF151" s="39">
        <v>33.200000000000003</v>
      </c>
      <c r="AG151" s="1">
        <v>2002</v>
      </c>
      <c r="AH151" s="1">
        <v>8</v>
      </c>
      <c r="AI151" s="39">
        <v>31.8</v>
      </c>
      <c r="AJ151" s="1">
        <v>1998</v>
      </c>
      <c r="AK151" s="1">
        <v>11</v>
      </c>
      <c r="AL151" s="39">
        <v>35</v>
      </c>
      <c r="AM151" s="1">
        <v>2000</v>
      </c>
      <c r="AN151" s="1">
        <v>30</v>
      </c>
      <c r="AO151" s="39">
        <v>32.4</v>
      </c>
      <c r="AP151" s="1">
        <v>2009</v>
      </c>
      <c r="AQ151" s="1">
        <v>5</v>
      </c>
    </row>
    <row r="152" spans="1:43" ht="14.45" customHeight="1" x14ac:dyDescent="0.25">
      <c r="A152" s="1">
        <v>23145020</v>
      </c>
      <c r="B152" s="1" t="s">
        <v>1058</v>
      </c>
      <c r="C152" s="1">
        <v>6.6963888889999996</v>
      </c>
      <c r="D152" s="1">
        <v>-73.510000000000005</v>
      </c>
      <c r="E152" s="1">
        <v>805</v>
      </c>
      <c r="F152" s="1" t="s">
        <v>385</v>
      </c>
      <c r="G152" s="1" t="s">
        <v>49</v>
      </c>
      <c r="H152" s="39">
        <v>32.6</v>
      </c>
      <c r="I152" s="1">
        <v>1998</v>
      </c>
      <c r="J152" s="1">
        <v>26</v>
      </c>
      <c r="K152" s="39">
        <v>33.4</v>
      </c>
      <c r="L152" s="1">
        <v>2017</v>
      </c>
      <c r="M152" s="1">
        <v>7</v>
      </c>
      <c r="N152" s="39">
        <v>32.799999999999997</v>
      </c>
      <c r="O152" s="1">
        <v>2016</v>
      </c>
      <c r="P152" s="1">
        <v>26</v>
      </c>
      <c r="Q152" s="39">
        <v>33.6</v>
      </c>
      <c r="R152" s="1">
        <v>2017</v>
      </c>
      <c r="S152" s="1">
        <v>6</v>
      </c>
      <c r="T152" s="39">
        <v>32.4</v>
      </c>
      <c r="U152" s="1">
        <v>2017</v>
      </c>
      <c r="V152" s="1">
        <v>19</v>
      </c>
      <c r="W152" s="39">
        <v>33.6</v>
      </c>
      <c r="X152" s="1">
        <v>2017</v>
      </c>
      <c r="Y152" s="1">
        <v>30</v>
      </c>
      <c r="Z152" s="39">
        <v>33.200000000000003</v>
      </c>
      <c r="AA152" s="1">
        <v>2015</v>
      </c>
      <c r="AB152" s="1">
        <v>29</v>
      </c>
      <c r="AC152" s="39">
        <v>34</v>
      </c>
      <c r="AD152" s="1">
        <v>2004</v>
      </c>
      <c r="AE152" s="1">
        <v>9</v>
      </c>
      <c r="AF152" s="39">
        <v>31.6</v>
      </c>
      <c r="AG152" s="1">
        <v>1994</v>
      </c>
      <c r="AH152" s="1">
        <v>6</v>
      </c>
      <c r="AI152" s="39">
        <v>32</v>
      </c>
      <c r="AJ152" s="1">
        <v>2004</v>
      </c>
      <c r="AK152" s="1">
        <v>3</v>
      </c>
      <c r="AL152" s="39">
        <v>31</v>
      </c>
      <c r="AM152" s="1">
        <v>1997</v>
      </c>
      <c r="AN152" s="1">
        <v>4</v>
      </c>
      <c r="AO152" s="39">
        <v>32.6</v>
      </c>
      <c r="AP152" s="1">
        <v>2004</v>
      </c>
      <c r="AQ152" s="1">
        <v>29</v>
      </c>
    </row>
    <row r="153" spans="1:43" ht="14.45" customHeight="1" x14ac:dyDescent="0.25">
      <c r="A153" s="1">
        <v>23155030</v>
      </c>
      <c r="B153" s="1" t="s">
        <v>1059</v>
      </c>
      <c r="C153" s="1">
        <v>7.0263888889999997</v>
      </c>
      <c r="D153" s="1">
        <v>-73.808611110000001</v>
      </c>
      <c r="E153" s="1">
        <v>126</v>
      </c>
      <c r="F153" s="1" t="s">
        <v>50</v>
      </c>
      <c r="G153" s="1" t="s">
        <v>49</v>
      </c>
      <c r="H153" s="39">
        <v>37.6</v>
      </c>
      <c r="I153" s="1">
        <v>2019</v>
      </c>
      <c r="J153" s="1">
        <v>24</v>
      </c>
      <c r="K153" s="39">
        <v>38</v>
      </c>
      <c r="L153" s="1">
        <v>2016</v>
      </c>
      <c r="M153" s="1">
        <v>16</v>
      </c>
      <c r="N153" s="39">
        <v>38.4</v>
      </c>
      <c r="O153" s="1">
        <v>2024</v>
      </c>
      <c r="P153" s="1">
        <v>18</v>
      </c>
      <c r="Q153" s="39">
        <v>37.700000000000003</v>
      </c>
      <c r="R153" s="1">
        <v>1998</v>
      </c>
      <c r="S153" s="1">
        <v>10</v>
      </c>
      <c r="T153" s="39">
        <v>36.4</v>
      </c>
      <c r="U153" s="1">
        <v>2025</v>
      </c>
      <c r="V153" s="1">
        <v>29</v>
      </c>
      <c r="W153" s="39">
        <v>37</v>
      </c>
      <c r="X153" s="1">
        <v>2024</v>
      </c>
      <c r="Y153" s="1">
        <v>2</v>
      </c>
      <c r="Z153" s="39">
        <v>37.6</v>
      </c>
      <c r="AA153" s="1">
        <v>2015</v>
      </c>
      <c r="AB153" s="1">
        <v>2</v>
      </c>
      <c r="AC153" s="39">
        <v>37.200000000000003</v>
      </c>
      <c r="AD153" s="1">
        <v>2015</v>
      </c>
      <c r="AE153" s="1">
        <v>5</v>
      </c>
      <c r="AF153" s="39">
        <v>36.6</v>
      </c>
      <c r="AG153" s="1">
        <v>2023</v>
      </c>
      <c r="AH153" s="1">
        <v>6</v>
      </c>
      <c r="AI153" s="39">
        <v>35.799999999999997</v>
      </c>
      <c r="AJ153" s="1">
        <v>2015</v>
      </c>
      <c r="AK153" s="1">
        <v>6</v>
      </c>
      <c r="AL153" s="39">
        <v>35.799999999999997</v>
      </c>
      <c r="AM153" s="1">
        <v>2023</v>
      </c>
      <c r="AN153" s="1">
        <v>28</v>
      </c>
      <c r="AO153" s="39">
        <v>36.4</v>
      </c>
      <c r="AP153" s="1">
        <v>2015</v>
      </c>
      <c r="AQ153" s="1">
        <v>31</v>
      </c>
    </row>
    <row r="154" spans="1:43" ht="14.45" customHeight="1" x14ac:dyDescent="0.25">
      <c r="A154" s="1">
        <v>23155040</v>
      </c>
      <c r="B154" s="1" t="s">
        <v>1060</v>
      </c>
      <c r="C154" s="1">
        <v>6.8595555560000001</v>
      </c>
      <c r="D154" s="1">
        <v>-73.765083329999996</v>
      </c>
      <c r="E154" s="1">
        <v>114</v>
      </c>
      <c r="F154" s="1" t="s">
        <v>50</v>
      </c>
      <c r="G154" s="1" t="s">
        <v>49</v>
      </c>
      <c r="H154" s="39">
        <v>37.6</v>
      </c>
      <c r="I154" s="1">
        <v>1998</v>
      </c>
      <c r="J154" s="1">
        <v>5</v>
      </c>
      <c r="K154" s="39">
        <v>38</v>
      </c>
      <c r="L154" s="1">
        <v>2003</v>
      </c>
      <c r="M154" s="1">
        <v>18</v>
      </c>
      <c r="N154" s="39">
        <v>38.200000000000003</v>
      </c>
      <c r="O154" s="1">
        <v>2024</v>
      </c>
      <c r="P154" s="1">
        <v>13</v>
      </c>
      <c r="Q154" s="39">
        <v>37</v>
      </c>
      <c r="R154" s="1">
        <v>1980</v>
      </c>
      <c r="S154" s="1">
        <v>19</v>
      </c>
      <c r="T154" s="39">
        <v>37.799999999999997</v>
      </c>
      <c r="U154" s="1">
        <v>2023</v>
      </c>
      <c r="V154" s="1">
        <v>31</v>
      </c>
      <c r="W154" s="39">
        <v>37</v>
      </c>
      <c r="X154" s="1">
        <v>2001</v>
      </c>
      <c r="Y154" s="1">
        <v>28</v>
      </c>
      <c r="Z154" s="39">
        <v>37.799999999999997</v>
      </c>
      <c r="AA154" s="1">
        <v>1997</v>
      </c>
      <c r="AB154" s="1">
        <v>24</v>
      </c>
      <c r="AC154" s="39">
        <v>38.4</v>
      </c>
      <c r="AD154" s="1">
        <v>2001</v>
      </c>
      <c r="AE154" s="1">
        <v>23</v>
      </c>
      <c r="AF154" s="39">
        <v>36.799999999999997</v>
      </c>
      <c r="AG154" s="1">
        <v>2023</v>
      </c>
      <c r="AH154" s="1">
        <v>25</v>
      </c>
      <c r="AI154" s="39">
        <v>36.6</v>
      </c>
      <c r="AJ154" s="1">
        <v>2025</v>
      </c>
      <c r="AK154" s="1">
        <v>18</v>
      </c>
      <c r="AL154" s="39">
        <v>35.799999999999997</v>
      </c>
      <c r="AM154" s="1">
        <v>1981</v>
      </c>
      <c r="AN154" s="1">
        <v>27</v>
      </c>
      <c r="AO154" s="39">
        <v>36.200000000000003</v>
      </c>
      <c r="AP154" s="1">
        <v>2009</v>
      </c>
      <c r="AQ154" s="1">
        <v>17</v>
      </c>
    </row>
    <row r="155" spans="1:43" ht="14.45" customHeight="1" x14ac:dyDescent="0.25">
      <c r="A155" s="1">
        <v>23175020</v>
      </c>
      <c r="B155" s="1" t="s">
        <v>1061</v>
      </c>
      <c r="C155" s="1">
        <v>7.0117500000000001</v>
      </c>
      <c r="D155" s="1">
        <v>-74.716305559999995</v>
      </c>
      <c r="E155" s="1">
        <v>643</v>
      </c>
      <c r="F155" s="1" t="s">
        <v>589</v>
      </c>
      <c r="G155" s="1" t="s">
        <v>57</v>
      </c>
      <c r="H155" s="39">
        <v>35.200000000000003</v>
      </c>
      <c r="I155" s="1">
        <v>1998</v>
      </c>
      <c r="J155" s="1">
        <v>4</v>
      </c>
      <c r="K155" s="39">
        <v>35.6</v>
      </c>
      <c r="L155" s="1">
        <v>1998</v>
      </c>
      <c r="M155" s="1">
        <v>17</v>
      </c>
      <c r="N155" s="39">
        <v>34.799999999999997</v>
      </c>
      <c r="O155" s="1">
        <v>2003</v>
      </c>
      <c r="P155" s="1">
        <v>5</v>
      </c>
      <c r="Q155" s="39">
        <v>33.799999999999997</v>
      </c>
      <c r="R155" s="1">
        <v>2013</v>
      </c>
      <c r="S155" s="1">
        <v>1</v>
      </c>
      <c r="T155" s="39">
        <v>32.9</v>
      </c>
      <c r="U155" s="1">
        <v>1984</v>
      </c>
      <c r="V155" s="1">
        <v>10</v>
      </c>
      <c r="W155" s="39">
        <v>34</v>
      </c>
      <c r="X155" s="1">
        <v>2013</v>
      </c>
      <c r="Y155" s="1">
        <v>14</v>
      </c>
      <c r="Z155" s="39">
        <v>34.6</v>
      </c>
      <c r="AA155" s="1">
        <v>2015</v>
      </c>
      <c r="AB155" s="1">
        <v>4</v>
      </c>
      <c r="AC155" s="39">
        <v>34.6</v>
      </c>
      <c r="AD155" s="1">
        <v>2023</v>
      </c>
      <c r="AE155" s="1">
        <v>2</v>
      </c>
      <c r="AF155" s="39">
        <v>33</v>
      </c>
      <c r="AG155" s="1">
        <v>2015</v>
      </c>
      <c r="AH155" s="1">
        <v>13</v>
      </c>
      <c r="AI155" s="39">
        <v>32</v>
      </c>
      <c r="AJ155" s="1">
        <v>1997</v>
      </c>
      <c r="AK155" s="1">
        <v>25</v>
      </c>
      <c r="AL155" s="39">
        <v>32</v>
      </c>
      <c r="AM155" s="1">
        <v>2003</v>
      </c>
      <c r="AN155" s="1">
        <v>27</v>
      </c>
      <c r="AO155" s="39">
        <v>32.799999999999997</v>
      </c>
      <c r="AP155" s="1">
        <v>1997</v>
      </c>
      <c r="AQ155" s="1">
        <v>25</v>
      </c>
    </row>
    <row r="156" spans="1:43" ht="14.45" customHeight="1" x14ac:dyDescent="0.25">
      <c r="A156" s="1">
        <v>23185010</v>
      </c>
      <c r="B156" s="1" t="s">
        <v>1062</v>
      </c>
      <c r="C156" s="1">
        <v>7.4561111110000002</v>
      </c>
      <c r="D156" s="1">
        <v>-73.537222220000004</v>
      </c>
      <c r="E156" s="1">
        <v>328</v>
      </c>
      <c r="F156" s="1" t="s">
        <v>417</v>
      </c>
      <c r="G156" s="1" t="s">
        <v>49</v>
      </c>
      <c r="H156" s="39">
        <v>38.6</v>
      </c>
      <c r="I156" s="1">
        <v>1998</v>
      </c>
      <c r="J156" s="1">
        <v>27</v>
      </c>
      <c r="K156" s="39">
        <v>39.4</v>
      </c>
      <c r="L156" s="1">
        <v>2003</v>
      </c>
      <c r="M156" s="1">
        <v>24</v>
      </c>
      <c r="N156" s="39">
        <v>39.799999999999997</v>
      </c>
      <c r="O156" s="1">
        <v>2007</v>
      </c>
      <c r="P156" s="1">
        <v>7</v>
      </c>
      <c r="Q156" s="39">
        <v>37.6</v>
      </c>
      <c r="R156" s="1">
        <v>1979</v>
      </c>
      <c r="S156" s="1">
        <v>11</v>
      </c>
      <c r="T156" s="39">
        <v>38.4</v>
      </c>
      <c r="U156" s="1">
        <v>2004</v>
      </c>
      <c r="V156" s="1">
        <v>8</v>
      </c>
      <c r="W156" s="39">
        <v>38</v>
      </c>
      <c r="X156" s="1">
        <v>2012</v>
      </c>
      <c r="Y156" s="1">
        <v>8</v>
      </c>
      <c r="Z156" s="39">
        <v>38.799999999999997</v>
      </c>
      <c r="AA156" s="1">
        <v>2012</v>
      </c>
      <c r="AB156" s="1">
        <v>28</v>
      </c>
      <c r="AC156" s="39">
        <v>38</v>
      </c>
      <c r="AD156" s="1">
        <v>1997</v>
      </c>
      <c r="AE156" s="1">
        <v>20</v>
      </c>
      <c r="AF156" s="39">
        <v>37.799999999999997</v>
      </c>
      <c r="AG156" s="1">
        <v>2014</v>
      </c>
      <c r="AH156" s="1">
        <v>1</v>
      </c>
      <c r="AI156" s="39">
        <v>37.4</v>
      </c>
      <c r="AJ156" s="1">
        <v>2003</v>
      </c>
      <c r="AK156" s="1">
        <v>15</v>
      </c>
      <c r="AL156" s="39">
        <v>37.200000000000003</v>
      </c>
      <c r="AM156" s="1">
        <v>2001</v>
      </c>
      <c r="AN156" s="1">
        <v>23</v>
      </c>
      <c r="AO156" s="39">
        <v>36.6</v>
      </c>
      <c r="AP156" s="1">
        <v>1997</v>
      </c>
      <c r="AQ156" s="1">
        <v>27</v>
      </c>
    </row>
    <row r="157" spans="1:43" ht="14.45" customHeight="1" x14ac:dyDescent="0.25">
      <c r="A157" s="1">
        <v>23195040</v>
      </c>
      <c r="B157" s="1" t="s">
        <v>1063</v>
      </c>
      <c r="C157" s="1">
        <v>7.1447222220000004</v>
      </c>
      <c r="D157" s="1">
        <v>-73.122222219999998</v>
      </c>
      <c r="E157" s="1">
        <v>118</v>
      </c>
      <c r="F157" s="1" t="s">
        <v>1064</v>
      </c>
      <c r="G157" s="1" t="s">
        <v>49</v>
      </c>
      <c r="H157" s="39">
        <v>32</v>
      </c>
      <c r="I157" s="1">
        <v>1993</v>
      </c>
      <c r="J157" s="1">
        <v>20</v>
      </c>
      <c r="K157" s="39">
        <v>33</v>
      </c>
      <c r="L157" s="1">
        <v>1987</v>
      </c>
      <c r="M157" s="1">
        <v>26</v>
      </c>
      <c r="N157" s="39">
        <v>35.200000000000003</v>
      </c>
      <c r="O157" s="1">
        <v>1993</v>
      </c>
      <c r="P157" s="1">
        <v>17</v>
      </c>
      <c r="Q157" s="39">
        <v>33.799999999999997</v>
      </c>
      <c r="R157" s="1">
        <v>1992</v>
      </c>
      <c r="S157" s="1">
        <v>9</v>
      </c>
      <c r="T157" s="39">
        <v>32.4</v>
      </c>
      <c r="U157" s="1">
        <v>1991</v>
      </c>
      <c r="V157" s="1">
        <v>9</v>
      </c>
      <c r="W157" s="39">
        <v>33.799999999999997</v>
      </c>
      <c r="X157" s="1">
        <v>1992</v>
      </c>
      <c r="Y157" s="1">
        <v>24</v>
      </c>
      <c r="Z157" s="39">
        <v>32.6</v>
      </c>
      <c r="AA157" s="1">
        <v>1992</v>
      </c>
      <c r="AB157" s="1">
        <v>19</v>
      </c>
      <c r="AC157" s="39">
        <v>33.799999999999997</v>
      </c>
      <c r="AD157" s="1">
        <v>1992</v>
      </c>
      <c r="AE157" s="1">
        <v>20</v>
      </c>
      <c r="AF157" s="39">
        <v>32.6</v>
      </c>
      <c r="AG157" s="1">
        <v>1992</v>
      </c>
      <c r="AH157" s="1">
        <v>11</v>
      </c>
      <c r="AI157" s="39">
        <v>32.4</v>
      </c>
      <c r="AJ157" s="1">
        <v>1992</v>
      </c>
      <c r="AK157" s="1">
        <v>28</v>
      </c>
      <c r="AL157" s="39">
        <v>32.4</v>
      </c>
      <c r="AM157" s="1">
        <v>1981</v>
      </c>
      <c r="AN157" s="1">
        <v>20</v>
      </c>
      <c r="AO157" s="39">
        <v>31</v>
      </c>
      <c r="AP157" s="1">
        <v>1992</v>
      </c>
      <c r="AQ157" s="1">
        <v>27</v>
      </c>
    </row>
    <row r="158" spans="1:43" ht="14.45" customHeight="1" x14ac:dyDescent="0.25">
      <c r="A158" s="1">
        <v>23195090</v>
      </c>
      <c r="B158" s="1" t="s">
        <v>1065</v>
      </c>
      <c r="C158" s="1">
        <v>7.3658299999999999</v>
      </c>
      <c r="D158" s="1">
        <v>-72.987499999999997</v>
      </c>
      <c r="E158" s="1">
        <v>1791</v>
      </c>
      <c r="F158" s="1" t="s">
        <v>419</v>
      </c>
      <c r="G158" s="1" t="s">
        <v>49</v>
      </c>
      <c r="H158" s="39">
        <v>28.8</v>
      </c>
      <c r="I158" s="1">
        <v>1983</v>
      </c>
      <c r="J158" s="1">
        <v>22</v>
      </c>
      <c r="K158" s="39">
        <v>30.2</v>
      </c>
      <c r="L158" s="1">
        <v>1983</v>
      </c>
      <c r="M158" s="1">
        <v>15</v>
      </c>
      <c r="N158" s="39">
        <v>30</v>
      </c>
      <c r="O158" s="1">
        <v>1980</v>
      </c>
      <c r="P158" s="1">
        <v>27</v>
      </c>
      <c r="Q158" s="39">
        <v>29.8</v>
      </c>
      <c r="R158" s="1">
        <v>2024</v>
      </c>
      <c r="S158" s="1">
        <v>15</v>
      </c>
      <c r="T158" s="39">
        <v>29</v>
      </c>
      <c r="U158" s="1">
        <v>2020</v>
      </c>
      <c r="V158" s="1">
        <v>10</v>
      </c>
      <c r="W158" s="39">
        <v>30.2</v>
      </c>
      <c r="X158" s="1">
        <v>2015</v>
      </c>
      <c r="Y158" s="1">
        <v>24</v>
      </c>
      <c r="Z158" s="39">
        <v>30</v>
      </c>
      <c r="AA158" s="1">
        <v>2012</v>
      </c>
      <c r="AB158" s="1">
        <v>15</v>
      </c>
      <c r="AC158" s="39">
        <v>29.4</v>
      </c>
      <c r="AD158" s="1">
        <v>2004</v>
      </c>
      <c r="AE158" s="1">
        <v>16</v>
      </c>
      <c r="AF158" s="39">
        <v>30</v>
      </c>
      <c r="AG158" s="1">
        <v>2015</v>
      </c>
      <c r="AH158" s="1">
        <v>15</v>
      </c>
      <c r="AI158" s="39">
        <v>28.8</v>
      </c>
      <c r="AJ158" s="1">
        <v>2011</v>
      </c>
      <c r="AK158" s="1">
        <v>28</v>
      </c>
      <c r="AL158" s="39">
        <v>27.6</v>
      </c>
      <c r="AM158" s="1">
        <v>2009</v>
      </c>
      <c r="AN158" s="1">
        <v>10</v>
      </c>
      <c r="AO158" s="39">
        <v>34.4</v>
      </c>
      <c r="AP158" s="1">
        <v>2019</v>
      </c>
      <c r="AQ158" s="1">
        <v>16</v>
      </c>
    </row>
    <row r="159" spans="1:43" ht="14.45" customHeight="1" x14ac:dyDescent="0.25">
      <c r="A159" s="1">
        <v>23195110</v>
      </c>
      <c r="B159" s="1" t="s">
        <v>1066</v>
      </c>
      <c r="C159" s="1">
        <v>7.0255555559999996</v>
      </c>
      <c r="D159" s="1">
        <v>-73.167222219999999</v>
      </c>
      <c r="E159" s="1">
        <v>777</v>
      </c>
      <c r="F159" s="1" t="s">
        <v>406</v>
      </c>
      <c r="G159" s="1" t="s">
        <v>49</v>
      </c>
      <c r="H159" s="39">
        <v>36.5</v>
      </c>
      <c r="I159" s="1">
        <v>1998</v>
      </c>
      <c r="J159" s="1">
        <v>2</v>
      </c>
      <c r="K159" s="39">
        <v>36.4</v>
      </c>
      <c r="L159" s="1">
        <v>2020</v>
      </c>
      <c r="M159" s="1">
        <v>19</v>
      </c>
      <c r="N159" s="39">
        <v>36.200000000000003</v>
      </c>
      <c r="O159" s="1">
        <v>2024</v>
      </c>
      <c r="P159" s="1">
        <v>18</v>
      </c>
      <c r="Q159" s="39">
        <v>36.4</v>
      </c>
      <c r="R159" s="1">
        <v>1983</v>
      </c>
      <c r="S159" s="1">
        <v>9</v>
      </c>
      <c r="T159" s="39">
        <v>36.6</v>
      </c>
      <c r="U159" s="1">
        <v>2020</v>
      </c>
      <c r="V159" s="1">
        <v>24</v>
      </c>
      <c r="W159" s="39">
        <v>36</v>
      </c>
      <c r="X159" s="1">
        <v>2015</v>
      </c>
      <c r="Y159" s="1">
        <v>24</v>
      </c>
      <c r="Z159" s="39">
        <v>35</v>
      </c>
      <c r="AA159" s="1">
        <v>2009</v>
      </c>
      <c r="AB159" s="1">
        <v>23</v>
      </c>
      <c r="AC159" s="39">
        <v>35.5</v>
      </c>
      <c r="AD159" s="1">
        <v>1998</v>
      </c>
      <c r="AE159" s="1">
        <v>23</v>
      </c>
      <c r="AF159" s="39">
        <v>36</v>
      </c>
      <c r="AG159" s="1">
        <v>2024</v>
      </c>
      <c r="AH159" s="1">
        <v>15</v>
      </c>
      <c r="AI159" s="39">
        <v>35</v>
      </c>
      <c r="AJ159" s="1">
        <v>2023</v>
      </c>
      <c r="AK159" s="1">
        <v>13</v>
      </c>
      <c r="AL159" s="39">
        <v>35.1</v>
      </c>
      <c r="AM159" s="1">
        <v>1997</v>
      </c>
      <c r="AN159" s="1">
        <v>6</v>
      </c>
      <c r="AO159" s="39">
        <v>36.200000000000003</v>
      </c>
      <c r="AP159" s="1">
        <v>1983</v>
      </c>
      <c r="AQ159" s="1">
        <v>8</v>
      </c>
    </row>
    <row r="160" spans="1:43" ht="14.45" customHeight="1" x14ac:dyDescent="0.25">
      <c r="A160" s="1">
        <v>23195180</v>
      </c>
      <c r="B160" s="1" t="s">
        <v>1067</v>
      </c>
      <c r="C160" s="1">
        <v>7.7352777780000004</v>
      </c>
      <c r="D160" s="1">
        <v>-73.051666670000003</v>
      </c>
      <c r="E160" s="1">
        <v>1882</v>
      </c>
      <c r="F160" s="1" t="s">
        <v>395</v>
      </c>
      <c r="G160" s="1" t="s">
        <v>371</v>
      </c>
      <c r="H160" s="39">
        <v>27</v>
      </c>
      <c r="I160" s="1">
        <v>1979</v>
      </c>
      <c r="J160" s="1">
        <v>29</v>
      </c>
      <c r="K160" s="39">
        <v>27.4</v>
      </c>
      <c r="L160" s="1">
        <v>1998</v>
      </c>
      <c r="M160" s="1">
        <v>17</v>
      </c>
      <c r="N160" s="39">
        <v>27.4</v>
      </c>
      <c r="O160" s="1">
        <v>2016</v>
      </c>
      <c r="P160" s="1">
        <v>23</v>
      </c>
      <c r="Q160" s="39">
        <v>26.7</v>
      </c>
      <c r="R160" s="1">
        <v>2010</v>
      </c>
      <c r="S160" s="1">
        <v>23</v>
      </c>
      <c r="T160" s="39">
        <v>27.4</v>
      </c>
      <c r="U160" s="1">
        <v>2015</v>
      </c>
      <c r="V160" s="1">
        <v>10</v>
      </c>
      <c r="W160" s="39">
        <v>26.8</v>
      </c>
      <c r="X160" s="1">
        <v>2015</v>
      </c>
      <c r="Y160" s="1">
        <v>24</v>
      </c>
      <c r="Z160" s="39">
        <v>27</v>
      </c>
      <c r="AA160" s="1">
        <v>2021</v>
      </c>
      <c r="AB160" s="1">
        <v>31</v>
      </c>
      <c r="AC160" s="39">
        <v>27.4</v>
      </c>
      <c r="AD160" s="1">
        <v>2004</v>
      </c>
      <c r="AE160" s="1">
        <v>1</v>
      </c>
      <c r="AF160" s="39">
        <v>26.9</v>
      </c>
      <c r="AG160" s="1">
        <v>1989</v>
      </c>
      <c r="AH160" s="1">
        <v>12</v>
      </c>
      <c r="AI160" s="39">
        <v>26.4</v>
      </c>
      <c r="AJ160" s="1">
        <v>1982</v>
      </c>
      <c r="AK160" s="1">
        <v>1</v>
      </c>
      <c r="AL160" s="39">
        <v>25.6</v>
      </c>
      <c r="AM160" s="1">
        <v>2009</v>
      </c>
      <c r="AN160" s="1">
        <v>22</v>
      </c>
      <c r="AO160" s="39">
        <v>26.4</v>
      </c>
      <c r="AP160" s="1">
        <v>2015</v>
      </c>
      <c r="AQ160" s="1">
        <v>29</v>
      </c>
    </row>
    <row r="161" spans="1:43" ht="14.45" customHeight="1" x14ac:dyDescent="0.25">
      <c r="A161" s="1">
        <v>23195200</v>
      </c>
      <c r="B161" s="1" t="s">
        <v>1068</v>
      </c>
      <c r="C161" s="1">
        <v>7.4738899999999999</v>
      </c>
      <c r="D161" s="1">
        <v>-72.991110000000006</v>
      </c>
      <c r="E161" s="1">
        <v>1885</v>
      </c>
      <c r="F161" s="1" t="s">
        <v>419</v>
      </c>
      <c r="G161" s="1" t="s">
        <v>49</v>
      </c>
      <c r="H161" s="39">
        <v>28</v>
      </c>
      <c r="I161" s="1">
        <v>2024</v>
      </c>
      <c r="J161" s="1">
        <v>22</v>
      </c>
      <c r="K161" s="39">
        <v>27.8</v>
      </c>
      <c r="L161" s="1">
        <v>1983</v>
      </c>
      <c r="M161" s="1">
        <v>22</v>
      </c>
      <c r="N161" s="39">
        <v>29.4</v>
      </c>
      <c r="O161" s="1">
        <v>2024</v>
      </c>
      <c r="P161" s="1">
        <v>15</v>
      </c>
      <c r="Q161" s="39">
        <v>29.4</v>
      </c>
      <c r="R161" s="1">
        <v>1984</v>
      </c>
      <c r="S161" s="1">
        <v>30</v>
      </c>
      <c r="T161" s="39">
        <v>29.2</v>
      </c>
      <c r="U161" s="1">
        <v>1991</v>
      </c>
      <c r="V161" s="1">
        <v>28</v>
      </c>
      <c r="W161" s="39">
        <v>28.6</v>
      </c>
      <c r="X161" s="1">
        <v>2015</v>
      </c>
      <c r="Y161" s="1">
        <v>24</v>
      </c>
      <c r="Z161" s="39">
        <v>29.3</v>
      </c>
      <c r="AA161" s="1">
        <v>1991</v>
      </c>
      <c r="AB161" s="1">
        <v>19</v>
      </c>
      <c r="AC161" s="39">
        <v>28.8</v>
      </c>
      <c r="AD161" s="1">
        <v>2001</v>
      </c>
      <c r="AE161" s="1">
        <v>17</v>
      </c>
      <c r="AF161" s="39">
        <v>28.6</v>
      </c>
      <c r="AG161" s="1">
        <v>2004</v>
      </c>
      <c r="AH161" s="1">
        <v>23</v>
      </c>
      <c r="AI161" s="39">
        <v>25.8</v>
      </c>
      <c r="AJ161" s="1">
        <v>1990</v>
      </c>
      <c r="AK161" s="1">
        <v>7</v>
      </c>
      <c r="AL161" s="39">
        <v>28.4</v>
      </c>
      <c r="AM161" s="1">
        <v>2001</v>
      </c>
      <c r="AN161" s="1">
        <v>22</v>
      </c>
      <c r="AO161" s="39">
        <v>26.2</v>
      </c>
      <c r="AP161" s="1">
        <v>1997</v>
      </c>
      <c r="AQ161" s="1">
        <v>24</v>
      </c>
    </row>
    <row r="162" spans="1:43" ht="14.45" customHeight="1" x14ac:dyDescent="0.25">
      <c r="A162" s="1">
        <v>23195502</v>
      </c>
      <c r="B162" s="1" t="s">
        <v>1069</v>
      </c>
      <c r="C162" s="1">
        <v>7.1214722220000004</v>
      </c>
      <c r="D162" s="1">
        <v>-73.184527779999996</v>
      </c>
      <c r="E162" s="1">
        <v>1189</v>
      </c>
      <c r="F162" s="1" t="s">
        <v>52</v>
      </c>
      <c r="G162" s="1" t="s">
        <v>49</v>
      </c>
      <c r="H162" s="39">
        <v>30.4</v>
      </c>
      <c r="I162" s="1">
        <v>2016</v>
      </c>
      <c r="J162" s="1">
        <v>1</v>
      </c>
      <c r="K162" s="39">
        <v>32.200000000000003</v>
      </c>
      <c r="L162" s="1">
        <v>1998</v>
      </c>
      <c r="M162" s="1">
        <v>2</v>
      </c>
      <c r="N162" s="39">
        <v>30.8</v>
      </c>
      <c r="O162" s="1">
        <v>2016</v>
      </c>
      <c r="P162" s="1">
        <v>25</v>
      </c>
      <c r="Q162" s="39">
        <v>30</v>
      </c>
      <c r="R162" s="1">
        <v>2010</v>
      </c>
      <c r="S162" s="1">
        <v>23</v>
      </c>
      <c r="T162" s="39">
        <v>29.8</v>
      </c>
      <c r="U162" s="1">
        <v>2004</v>
      </c>
      <c r="V162" s="1">
        <v>6</v>
      </c>
      <c r="W162" s="39">
        <v>29.4</v>
      </c>
      <c r="X162" s="1">
        <v>1991</v>
      </c>
      <c r="Y162" s="1">
        <v>18</v>
      </c>
      <c r="Z162" s="39">
        <v>30</v>
      </c>
      <c r="AA162" s="1">
        <v>2019</v>
      </c>
      <c r="AB162" s="1">
        <v>6</v>
      </c>
      <c r="AC162" s="39">
        <v>30.3</v>
      </c>
      <c r="AD162" s="1">
        <v>2003</v>
      </c>
      <c r="AE162" s="1">
        <v>26</v>
      </c>
      <c r="AF162" s="39">
        <v>31.8</v>
      </c>
      <c r="AG162" s="1">
        <v>2015</v>
      </c>
      <c r="AH162" s="1">
        <v>15</v>
      </c>
      <c r="AI162" s="39">
        <v>32.4</v>
      </c>
      <c r="AJ162" s="1">
        <v>1986</v>
      </c>
      <c r="AK162" s="1">
        <v>31</v>
      </c>
      <c r="AL162" s="39">
        <v>29</v>
      </c>
      <c r="AM162" s="1">
        <v>1983</v>
      </c>
      <c r="AN162" s="1">
        <v>18</v>
      </c>
      <c r="AO162" s="39">
        <v>30.6</v>
      </c>
      <c r="AP162" s="1">
        <v>2015</v>
      </c>
      <c r="AQ162" s="1">
        <v>24</v>
      </c>
    </row>
    <row r="163" spans="1:43" ht="14.45" customHeight="1" x14ac:dyDescent="0.25">
      <c r="A163" s="1">
        <v>23205020</v>
      </c>
      <c r="B163" s="1" t="s">
        <v>1070</v>
      </c>
      <c r="C163" s="1">
        <v>7.4749999999999996</v>
      </c>
      <c r="D163" s="1">
        <v>-73.925555560000006</v>
      </c>
      <c r="E163" s="1">
        <v>165</v>
      </c>
      <c r="F163" s="1" t="s">
        <v>173</v>
      </c>
      <c r="G163" s="1" t="s">
        <v>331</v>
      </c>
      <c r="H163" s="39">
        <v>37.200000000000003</v>
      </c>
      <c r="I163" s="1">
        <v>2003</v>
      </c>
      <c r="J163" s="1">
        <v>30</v>
      </c>
      <c r="K163" s="39">
        <v>38.200000000000003</v>
      </c>
      <c r="L163" s="1">
        <v>2003</v>
      </c>
      <c r="M163" s="1">
        <v>21</v>
      </c>
      <c r="N163" s="39">
        <v>38.4</v>
      </c>
      <c r="O163" s="1">
        <v>1980</v>
      </c>
      <c r="P163" s="1">
        <v>29</v>
      </c>
      <c r="Q163" s="39">
        <v>38</v>
      </c>
      <c r="R163" s="1">
        <v>2004</v>
      </c>
      <c r="S163" s="1">
        <v>6</v>
      </c>
      <c r="T163" s="39">
        <v>38.799999999999997</v>
      </c>
      <c r="U163" s="1">
        <v>1982</v>
      </c>
      <c r="V163" s="1">
        <v>15</v>
      </c>
      <c r="W163" s="39">
        <v>36.799999999999997</v>
      </c>
      <c r="X163" s="1">
        <v>2004</v>
      </c>
      <c r="Y163" s="1">
        <v>24</v>
      </c>
      <c r="Z163" s="39">
        <v>37.200000000000003</v>
      </c>
      <c r="AA163" s="1">
        <v>2015</v>
      </c>
      <c r="AB163" s="1">
        <v>4</v>
      </c>
      <c r="AC163" s="39">
        <v>36.799999999999997</v>
      </c>
      <c r="AD163" s="1">
        <v>1997</v>
      </c>
      <c r="AE163" s="1">
        <v>21</v>
      </c>
      <c r="AF163" s="39">
        <v>39</v>
      </c>
      <c r="AG163" s="1">
        <v>1991</v>
      </c>
      <c r="AH163" s="1">
        <v>20</v>
      </c>
      <c r="AI163" s="39">
        <v>36.4</v>
      </c>
      <c r="AJ163" s="1">
        <v>2006</v>
      </c>
      <c r="AK163" s="1">
        <v>6</v>
      </c>
      <c r="AL163" s="39">
        <v>37</v>
      </c>
      <c r="AM163" s="1">
        <v>1985</v>
      </c>
      <c r="AN163" s="1">
        <v>2</v>
      </c>
      <c r="AO163" s="39">
        <v>37</v>
      </c>
      <c r="AP163" s="1">
        <v>1983</v>
      </c>
      <c r="AQ163" s="1">
        <v>14</v>
      </c>
    </row>
    <row r="164" spans="1:43" ht="14.45" customHeight="1" x14ac:dyDescent="0.25">
      <c r="A164" s="1">
        <v>23205030</v>
      </c>
      <c r="B164" s="1" t="s">
        <v>1071</v>
      </c>
      <c r="C164" s="1">
        <v>7.9652777779999999</v>
      </c>
      <c r="D164" s="1">
        <v>-74.059166669999996</v>
      </c>
      <c r="E164" s="1">
        <v>650</v>
      </c>
      <c r="F164" s="1" t="s">
        <v>410</v>
      </c>
      <c r="G164" s="1" t="s">
        <v>331</v>
      </c>
      <c r="H164" s="39">
        <v>36</v>
      </c>
      <c r="I164" s="1">
        <v>2020</v>
      </c>
      <c r="J164" s="1">
        <v>12</v>
      </c>
      <c r="K164" s="39">
        <v>35.4</v>
      </c>
      <c r="L164" s="1">
        <v>2020</v>
      </c>
      <c r="M164" s="1">
        <v>19</v>
      </c>
      <c r="N164" s="39">
        <v>36.4</v>
      </c>
      <c r="O164" s="1">
        <v>2018</v>
      </c>
      <c r="P164" s="1">
        <v>12</v>
      </c>
      <c r="Q164" s="39">
        <v>34.6</v>
      </c>
      <c r="R164" s="1">
        <v>2014</v>
      </c>
      <c r="S164" s="1">
        <v>12</v>
      </c>
      <c r="T164" s="39">
        <v>34.200000000000003</v>
      </c>
      <c r="U164" s="1">
        <v>2019</v>
      </c>
      <c r="V164" s="1">
        <v>2</v>
      </c>
      <c r="W164" s="39">
        <v>34.4</v>
      </c>
      <c r="X164" s="1">
        <v>2015</v>
      </c>
      <c r="Y164" s="1">
        <v>24</v>
      </c>
      <c r="Z164" s="39">
        <v>35.4</v>
      </c>
      <c r="AA164" s="1">
        <v>2015</v>
      </c>
      <c r="AB164" s="1">
        <v>4</v>
      </c>
      <c r="AC164" s="39">
        <v>34.200000000000003</v>
      </c>
      <c r="AD164" s="1">
        <v>2015</v>
      </c>
      <c r="AE164" s="1">
        <v>5</v>
      </c>
      <c r="AF164" s="39">
        <v>33.4</v>
      </c>
      <c r="AG164" s="1">
        <v>2009</v>
      </c>
      <c r="AH164" s="1">
        <v>30</v>
      </c>
      <c r="AI164" s="39">
        <v>32.4</v>
      </c>
      <c r="AJ164" s="1">
        <v>2006</v>
      </c>
      <c r="AK164" s="1">
        <v>6</v>
      </c>
      <c r="AL164" s="39">
        <v>33.4</v>
      </c>
      <c r="AM164" s="1">
        <v>1987</v>
      </c>
      <c r="AN164" s="1">
        <v>12</v>
      </c>
      <c r="AO164" s="39">
        <v>34.4</v>
      </c>
      <c r="AP164" s="1">
        <v>1987</v>
      </c>
      <c r="AQ164" s="1">
        <v>22</v>
      </c>
    </row>
    <row r="165" spans="1:43" ht="14.45" customHeight="1" x14ac:dyDescent="0.25">
      <c r="A165" s="1">
        <v>23215030</v>
      </c>
      <c r="B165" s="1" t="s">
        <v>1072</v>
      </c>
      <c r="C165" s="1">
        <v>8.2288888890000003</v>
      </c>
      <c r="D165" s="1">
        <v>-73.602777779999997</v>
      </c>
      <c r="E165" s="1">
        <v>208</v>
      </c>
      <c r="F165" s="1" t="s">
        <v>678</v>
      </c>
      <c r="G165" s="1" t="s">
        <v>43</v>
      </c>
      <c r="H165" s="39">
        <v>38.6</v>
      </c>
      <c r="I165" s="1">
        <v>2002</v>
      </c>
      <c r="J165" s="1">
        <v>25</v>
      </c>
      <c r="K165" s="39">
        <v>39.6</v>
      </c>
      <c r="L165" s="1">
        <v>2010</v>
      </c>
      <c r="M165" s="1">
        <v>2</v>
      </c>
      <c r="N165" s="39">
        <v>39.799999999999997</v>
      </c>
      <c r="O165" s="1">
        <v>2003</v>
      </c>
      <c r="P165" s="1">
        <v>5</v>
      </c>
      <c r="Q165" s="39">
        <v>39</v>
      </c>
      <c r="R165" s="1">
        <v>2003</v>
      </c>
      <c r="S165" s="1">
        <v>3</v>
      </c>
      <c r="T165" s="39">
        <v>37.6</v>
      </c>
      <c r="U165" s="1">
        <v>1980</v>
      </c>
      <c r="V165" s="1">
        <v>16</v>
      </c>
      <c r="W165" s="39">
        <v>38</v>
      </c>
      <c r="X165" s="1">
        <v>1980</v>
      </c>
      <c r="Y165" s="1">
        <v>26</v>
      </c>
      <c r="Z165" s="39">
        <v>37.799999999999997</v>
      </c>
      <c r="AA165" s="1">
        <v>1992</v>
      </c>
      <c r="AB165" s="1">
        <v>13</v>
      </c>
      <c r="AC165" s="39">
        <v>37.799999999999997</v>
      </c>
      <c r="AD165" s="1">
        <v>1997</v>
      </c>
      <c r="AE165" s="1">
        <v>26</v>
      </c>
      <c r="AF165" s="39">
        <v>37.200000000000003</v>
      </c>
      <c r="AG165" s="1">
        <v>1980</v>
      </c>
      <c r="AH165" s="1">
        <v>14</v>
      </c>
      <c r="AI165" s="39">
        <v>36.799999999999997</v>
      </c>
      <c r="AJ165" s="1">
        <v>1992</v>
      </c>
      <c r="AK165" s="1">
        <v>28</v>
      </c>
      <c r="AL165" s="39">
        <v>38.4</v>
      </c>
      <c r="AM165" s="1">
        <v>1980</v>
      </c>
      <c r="AN165" s="1">
        <v>24</v>
      </c>
      <c r="AO165" s="39">
        <v>37.4</v>
      </c>
      <c r="AP165" s="1">
        <v>1995</v>
      </c>
      <c r="AQ165" s="1">
        <v>22</v>
      </c>
    </row>
    <row r="166" spans="1:43" ht="14.45" customHeight="1" x14ac:dyDescent="0.25">
      <c r="A166" s="1">
        <v>23215050</v>
      </c>
      <c r="B166" s="1" t="s">
        <v>1073</v>
      </c>
      <c r="C166" s="1">
        <v>8.6144444440000001</v>
      </c>
      <c r="D166" s="1">
        <v>-73.636388890000006</v>
      </c>
      <c r="E166" s="1">
        <v>163</v>
      </c>
      <c r="F166" s="1" t="s">
        <v>400</v>
      </c>
      <c r="G166" s="1" t="s">
        <v>43</v>
      </c>
      <c r="H166" s="39">
        <v>38</v>
      </c>
      <c r="I166" s="1">
        <v>1995</v>
      </c>
      <c r="J166" s="1">
        <v>24</v>
      </c>
      <c r="K166" s="39">
        <v>38.799999999999997</v>
      </c>
      <c r="L166" s="1">
        <v>1987</v>
      </c>
      <c r="M166" s="1">
        <v>27</v>
      </c>
      <c r="N166" s="39">
        <v>39.200000000000003</v>
      </c>
      <c r="O166" s="1">
        <v>1988</v>
      </c>
      <c r="P166" s="1">
        <v>22</v>
      </c>
      <c r="Q166" s="39">
        <v>38.6</v>
      </c>
      <c r="R166" s="1">
        <v>1984</v>
      </c>
      <c r="S166" s="1">
        <v>15</v>
      </c>
      <c r="T166" s="39">
        <v>36.799999999999997</v>
      </c>
      <c r="U166" s="1">
        <v>2002</v>
      </c>
      <c r="V166" s="1">
        <v>3</v>
      </c>
      <c r="W166" s="39">
        <v>37.4</v>
      </c>
      <c r="X166" s="1">
        <v>1985</v>
      </c>
      <c r="Y166" s="1">
        <v>21</v>
      </c>
      <c r="Z166" s="39">
        <v>38.6</v>
      </c>
      <c r="AA166" s="1">
        <v>1986</v>
      </c>
      <c r="AB166" s="1">
        <v>28</v>
      </c>
      <c r="AC166" s="39">
        <v>38.4</v>
      </c>
      <c r="AD166" s="1">
        <v>1986</v>
      </c>
      <c r="AE166" s="1">
        <v>3</v>
      </c>
      <c r="AF166" s="39">
        <v>36.799999999999997</v>
      </c>
      <c r="AG166" s="1">
        <v>2009</v>
      </c>
      <c r="AH166" s="1">
        <v>30</v>
      </c>
      <c r="AI166" s="39">
        <v>36.4</v>
      </c>
      <c r="AJ166" s="1">
        <v>2005</v>
      </c>
      <c r="AK166" s="1">
        <v>13</v>
      </c>
      <c r="AL166" s="39">
        <v>36</v>
      </c>
      <c r="AM166" s="1">
        <v>2001</v>
      </c>
      <c r="AN166" s="1">
        <v>11</v>
      </c>
      <c r="AO166" s="39">
        <v>36.799999999999997</v>
      </c>
      <c r="AP166" s="1">
        <v>2009</v>
      </c>
      <c r="AQ166" s="1">
        <v>7</v>
      </c>
    </row>
    <row r="167" spans="1:43" ht="14.45" customHeight="1" x14ac:dyDescent="0.25">
      <c r="A167" s="1">
        <v>24015090</v>
      </c>
      <c r="B167" s="1" t="s">
        <v>1074</v>
      </c>
      <c r="C167" s="1">
        <v>5.7106666669999999</v>
      </c>
      <c r="D167" s="1">
        <v>-73.602277779999994</v>
      </c>
      <c r="E167" s="1">
        <v>2300</v>
      </c>
      <c r="F167" s="1" t="s">
        <v>294</v>
      </c>
      <c r="G167" s="1" t="s">
        <v>263</v>
      </c>
      <c r="H167" s="39">
        <v>28.6</v>
      </c>
      <c r="I167" s="1">
        <v>2024</v>
      </c>
      <c r="J167" s="1">
        <v>29</v>
      </c>
      <c r="K167" s="39">
        <v>27.4</v>
      </c>
      <c r="L167" s="1">
        <v>2024</v>
      </c>
      <c r="M167" s="1">
        <v>11</v>
      </c>
      <c r="N167" s="39">
        <v>28.4</v>
      </c>
      <c r="O167" s="1">
        <v>1998</v>
      </c>
      <c r="P167" s="1">
        <v>18</v>
      </c>
      <c r="Q167" s="39">
        <v>27.8</v>
      </c>
      <c r="R167" s="1">
        <v>2024</v>
      </c>
      <c r="S167" s="1">
        <v>16</v>
      </c>
      <c r="T167" s="39">
        <v>26.8</v>
      </c>
      <c r="U167" s="1">
        <v>2020</v>
      </c>
      <c r="V167" s="1">
        <v>11</v>
      </c>
      <c r="W167" s="39">
        <v>26.4</v>
      </c>
      <c r="X167" s="1">
        <v>2003</v>
      </c>
      <c r="Y167" s="1">
        <v>7</v>
      </c>
      <c r="Z167" s="39">
        <v>27.8</v>
      </c>
      <c r="AA167" s="1">
        <v>2013</v>
      </c>
      <c r="AB167" s="1">
        <v>24</v>
      </c>
      <c r="AC167" s="39">
        <v>28.6</v>
      </c>
      <c r="AD167" s="1">
        <v>2016</v>
      </c>
      <c r="AE167" s="1">
        <v>6</v>
      </c>
      <c r="AF167" s="39">
        <v>26.8</v>
      </c>
      <c r="AG167" s="1">
        <v>2024</v>
      </c>
      <c r="AH167" s="1">
        <v>5</v>
      </c>
      <c r="AI167" s="39">
        <v>27.8</v>
      </c>
      <c r="AJ167" s="1">
        <v>2009</v>
      </c>
      <c r="AK167" s="1">
        <v>13</v>
      </c>
      <c r="AL167" s="39">
        <v>27.2</v>
      </c>
      <c r="AM167" s="1">
        <v>2017</v>
      </c>
      <c r="AN167" s="1">
        <v>28</v>
      </c>
      <c r="AO167" s="39">
        <v>26.2</v>
      </c>
      <c r="AP167" s="1">
        <v>1997</v>
      </c>
      <c r="AQ167" s="1">
        <v>29</v>
      </c>
    </row>
    <row r="168" spans="1:43" ht="14.45" customHeight="1" x14ac:dyDescent="0.25">
      <c r="A168" s="1">
        <v>24015220</v>
      </c>
      <c r="B168" s="1" t="s">
        <v>1075</v>
      </c>
      <c r="C168" s="1">
        <v>5.5093888890000002</v>
      </c>
      <c r="D168" s="1">
        <v>-73.495777779999997</v>
      </c>
      <c r="E168" s="1">
        <v>2600</v>
      </c>
      <c r="F168" s="1" t="s">
        <v>316</v>
      </c>
      <c r="G168" s="1" t="s">
        <v>263</v>
      </c>
      <c r="H168" s="39">
        <v>25.4</v>
      </c>
      <c r="I168" s="1">
        <v>1990</v>
      </c>
      <c r="J168" s="1">
        <v>17</v>
      </c>
      <c r="K168" s="39">
        <v>25.6</v>
      </c>
      <c r="L168" s="1">
        <v>1998</v>
      </c>
      <c r="M168" s="1">
        <v>28</v>
      </c>
      <c r="N168" s="39">
        <v>25.4</v>
      </c>
      <c r="O168" s="1">
        <v>2010</v>
      </c>
      <c r="P168" s="1">
        <v>23</v>
      </c>
      <c r="Q168" s="39">
        <v>24.4</v>
      </c>
      <c r="R168" s="1">
        <v>2010</v>
      </c>
      <c r="S168" s="1">
        <v>10</v>
      </c>
      <c r="T168" s="39">
        <v>23</v>
      </c>
      <c r="U168" s="1">
        <v>2015</v>
      </c>
      <c r="V168" s="1">
        <v>2</v>
      </c>
      <c r="W168" s="39">
        <v>22</v>
      </c>
      <c r="X168" s="1">
        <v>1991</v>
      </c>
      <c r="Y168" s="1">
        <v>3</v>
      </c>
      <c r="Z168" s="39">
        <v>22.8</v>
      </c>
      <c r="AA168" s="1">
        <v>2023</v>
      </c>
      <c r="AB168" s="1">
        <v>26</v>
      </c>
      <c r="AC168" s="39">
        <v>23.4</v>
      </c>
      <c r="AD168" s="1">
        <v>2023</v>
      </c>
      <c r="AE168" s="1">
        <v>19</v>
      </c>
      <c r="AF168" s="39">
        <v>23.4</v>
      </c>
      <c r="AG168" s="1">
        <v>2023</v>
      </c>
      <c r="AH168" s="1">
        <v>27</v>
      </c>
      <c r="AI168" s="39">
        <v>23.1</v>
      </c>
      <c r="AJ168" s="1">
        <v>1990</v>
      </c>
      <c r="AK168" s="1">
        <v>15</v>
      </c>
      <c r="AL168" s="39">
        <v>23</v>
      </c>
      <c r="AM168" s="1">
        <v>2000</v>
      </c>
      <c r="AN168" s="1">
        <v>1</v>
      </c>
      <c r="AO168" s="39">
        <v>24.4</v>
      </c>
      <c r="AP168" s="1">
        <v>1990</v>
      </c>
      <c r="AQ168" s="1">
        <v>23</v>
      </c>
    </row>
    <row r="169" spans="1:43" ht="14.45" customHeight="1" x14ac:dyDescent="0.25">
      <c r="A169" s="1">
        <v>24015250</v>
      </c>
      <c r="B169" s="1" t="s">
        <v>1076</v>
      </c>
      <c r="C169" s="1">
        <v>6.2371666670000003</v>
      </c>
      <c r="D169" s="1">
        <v>-73.415388890000003</v>
      </c>
      <c r="E169" s="1">
        <v>1400</v>
      </c>
      <c r="F169" s="1" t="s">
        <v>402</v>
      </c>
      <c r="G169" s="1" t="s">
        <v>49</v>
      </c>
      <c r="H169" s="39">
        <v>31.2</v>
      </c>
      <c r="I169" s="1">
        <v>2024</v>
      </c>
      <c r="J169" s="1">
        <v>23</v>
      </c>
      <c r="K169" s="39">
        <v>31.8</v>
      </c>
      <c r="L169" s="1">
        <v>1998</v>
      </c>
      <c r="M169" s="1">
        <v>2</v>
      </c>
      <c r="N169" s="39">
        <v>30.8</v>
      </c>
      <c r="O169" s="1">
        <v>2003</v>
      </c>
      <c r="P169" s="1">
        <v>9</v>
      </c>
      <c r="Q169" s="39">
        <v>30</v>
      </c>
      <c r="R169" s="1">
        <v>2024</v>
      </c>
      <c r="S169" s="1">
        <v>13</v>
      </c>
      <c r="T169" s="39">
        <v>29.6</v>
      </c>
      <c r="U169" s="1">
        <v>2003</v>
      </c>
      <c r="V169" s="1">
        <v>1</v>
      </c>
      <c r="W169" s="39">
        <v>30.2</v>
      </c>
      <c r="X169" s="1">
        <v>1990</v>
      </c>
      <c r="Y169" s="1">
        <v>7</v>
      </c>
      <c r="Z169" s="39">
        <v>30</v>
      </c>
      <c r="AA169" s="1">
        <v>2023</v>
      </c>
      <c r="AB169" s="1">
        <v>20</v>
      </c>
      <c r="AC169" s="39">
        <v>30</v>
      </c>
      <c r="AD169" s="1">
        <v>1982</v>
      </c>
      <c r="AE169" s="1">
        <v>5</v>
      </c>
      <c r="AF169" s="39">
        <v>30</v>
      </c>
      <c r="AG169" s="1">
        <v>2013</v>
      </c>
      <c r="AH169" s="1">
        <v>23</v>
      </c>
      <c r="AI169" s="39">
        <v>29.2</v>
      </c>
      <c r="AJ169" s="1">
        <v>2009</v>
      </c>
      <c r="AK169" s="1">
        <v>8</v>
      </c>
      <c r="AL169" s="39">
        <v>29</v>
      </c>
      <c r="AM169" s="1">
        <v>2002</v>
      </c>
      <c r="AN169" s="1">
        <v>27</v>
      </c>
      <c r="AO169" s="39">
        <v>29.4</v>
      </c>
      <c r="AP169" s="1">
        <v>2015</v>
      </c>
      <c r="AQ169" s="1">
        <v>29</v>
      </c>
    </row>
    <row r="170" spans="1:43" ht="14.45" customHeight="1" x14ac:dyDescent="0.25">
      <c r="A170" s="1">
        <v>24015260</v>
      </c>
      <c r="B170" s="1" t="s">
        <v>1077</v>
      </c>
      <c r="C170" s="1">
        <v>6.3550000000000004</v>
      </c>
      <c r="D170" s="1">
        <v>-73.368333329999999</v>
      </c>
      <c r="E170" s="1">
        <v>190</v>
      </c>
      <c r="F170" s="1" t="s">
        <v>133</v>
      </c>
      <c r="G170" s="1" t="s">
        <v>49</v>
      </c>
      <c r="H170" s="39">
        <v>36</v>
      </c>
      <c r="I170" s="1">
        <v>1983</v>
      </c>
      <c r="J170" s="1">
        <v>2</v>
      </c>
      <c r="K170" s="39">
        <v>36.799999999999997</v>
      </c>
      <c r="L170" s="1">
        <v>2016</v>
      </c>
      <c r="M170" s="1">
        <v>16</v>
      </c>
      <c r="N170" s="39">
        <v>36.799999999999997</v>
      </c>
      <c r="O170" s="1">
        <v>2016</v>
      </c>
      <c r="P170" s="1">
        <v>26</v>
      </c>
      <c r="Q170" s="39">
        <v>34.799999999999997</v>
      </c>
      <c r="R170" s="1">
        <v>2024</v>
      </c>
      <c r="S170" s="1">
        <v>13</v>
      </c>
      <c r="T170" s="39">
        <v>34.6</v>
      </c>
      <c r="U170" s="1">
        <v>1983</v>
      </c>
      <c r="V170" s="1">
        <v>10</v>
      </c>
      <c r="W170" s="39">
        <v>34.6</v>
      </c>
      <c r="X170" s="1">
        <v>1983</v>
      </c>
      <c r="Y170" s="1">
        <v>9</v>
      </c>
      <c r="Z170" s="39">
        <v>34.200000000000003</v>
      </c>
      <c r="AA170" s="1">
        <v>1997</v>
      </c>
      <c r="AB170" s="1">
        <v>26</v>
      </c>
      <c r="AC170" s="39">
        <v>35.5</v>
      </c>
      <c r="AD170" s="1">
        <v>2004</v>
      </c>
      <c r="AE170" s="1">
        <v>13</v>
      </c>
      <c r="AF170" s="39">
        <v>34.200000000000003</v>
      </c>
      <c r="AG170" s="1">
        <v>2013</v>
      </c>
      <c r="AH170" s="1">
        <v>23</v>
      </c>
      <c r="AI170" s="39">
        <v>33.799999999999997</v>
      </c>
      <c r="AJ170" s="1">
        <v>2015</v>
      </c>
      <c r="AK170" s="1">
        <v>17</v>
      </c>
      <c r="AL170" s="39">
        <v>35.6</v>
      </c>
      <c r="AM170" s="1">
        <v>1982</v>
      </c>
      <c r="AN170" s="1">
        <v>13</v>
      </c>
      <c r="AO170" s="39">
        <v>35</v>
      </c>
      <c r="AP170" s="1">
        <v>2015</v>
      </c>
      <c r="AQ170" s="1">
        <v>29</v>
      </c>
    </row>
    <row r="171" spans="1:43" ht="14.45" customHeight="1" x14ac:dyDescent="0.25">
      <c r="A171" s="1">
        <v>24015280</v>
      </c>
      <c r="B171" s="1" t="s">
        <v>1078</v>
      </c>
      <c r="C171" s="1">
        <v>5.9447222220000002</v>
      </c>
      <c r="D171" s="1">
        <v>-73.343611109999998</v>
      </c>
      <c r="E171" s="1">
        <v>1900</v>
      </c>
      <c r="F171" s="1" t="s">
        <v>818</v>
      </c>
      <c r="G171" s="1" t="s">
        <v>49</v>
      </c>
      <c r="H171" s="39">
        <v>28.8</v>
      </c>
      <c r="I171" s="1">
        <v>2024</v>
      </c>
      <c r="J171" s="1">
        <v>18</v>
      </c>
      <c r="K171" s="39">
        <v>30.4</v>
      </c>
      <c r="L171" s="1">
        <v>1998</v>
      </c>
      <c r="M171" s="1">
        <v>21</v>
      </c>
      <c r="N171" s="39">
        <v>28</v>
      </c>
      <c r="O171" s="1">
        <v>1988</v>
      </c>
      <c r="P171" s="1">
        <v>21</v>
      </c>
      <c r="Q171" s="39">
        <v>28</v>
      </c>
      <c r="R171" s="1">
        <v>1980</v>
      </c>
      <c r="S171" s="1">
        <v>19</v>
      </c>
      <c r="T171" s="39">
        <v>27.8</v>
      </c>
      <c r="U171" s="1">
        <v>2015</v>
      </c>
      <c r="V171" s="1">
        <v>11</v>
      </c>
      <c r="W171" s="39">
        <v>28</v>
      </c>
      <c r="X171" s="1">
        <v>2008</v>
      </c>
      <c r="Y171" s="1">
        <v>29</v>
      </c>
      <c r="Z171" s="39">
        <v>28</v>
      </c>
      <c r="AA171" s="1">
        <v>1990</v>
      </c>
      <c r="AB171" s="1">
        <v>20</v>
      </c>
      <c r="AC171" s="39">
        <v>28.8</v>
      </c>
      <c r="AD171" s="1">
        <v>2023</v>
      </c>
      <c r="AE171" s="1">
        <v>28</v>
      </c>
      <c r="AF171" s="39">
        <v>28.8</v>
      </c>
      <c r="AG171" s="1">
        <v>2023</v>
      </c>
      <c r="AH171" s="1">
        <v>23</v>
      </c>
      <c r="AI171" s="39">
        <v>27.8</v>
      </c>
      <c r="AJ171" s="1">
        <v>2023</v>
      </c>
      <c r="AK171" s="1">
        <v>18</v>
      </c>
      <c r="AL171" s="39">
        <v>27.6</v>
      </c>
      <c r="AM171" s="1">
        <v>2016</v>
      </c>
      <c r="AN171" s="1">
        <v>18</v>
      </c>
      <c r="AO171" s="39">
        <v>27.6</v>
      </c>
      <c r="AP171" s="1">
        <v>2023</v>
      </c>
      <c r="AQ171" s="1">
        <v>12</v>
      </c>
    </row>
    <row r="172" spans="1:43" ht="14.45" customHeight="1" x14ac:dyDescent="0.25">
      <c r="A172" s="1">
        <v>24015360</v>
      </c>
      <c r="B172" s="1" t="s">
        <v>1079</v>
      </c>
      <c r="C172" s="1">
        <v>5.6962222220000003</v>
      </c>
      <c r="D172" s="1">
        <v>-73.759</v>
      </c>
      <c r="E172" s="1">
        <v>2550</v>
      </c>
      <c r="F172" s="1" t="s">
        <v>302</v>
      </c>
      <c r="G172" s="1" t="s">
        <v>263</v>
      </c>
      <c r="H172" s="39">
        <v>27.2</v>
      </c>
      <c r="I172" s="1">
        <v>2024</v>
      </c>
      <c r="J172" s="1">
        <v>24</v>
      </c>
      <c r="K172" s="39">
        <v>27</v>
      </c>
      <c r="L172" s="1">
        <v>2020</v>
      </c>
      <c r="M172" s="1">
        <v>13</v>
      </c>
      <c r="N172" s="39">
        <v>26.8</v>
      </c>
      <c r="O172" s="1">
        <v>2020</v>
      </c>
      <c r="P172" s="1">
        <v>5</v>
      </c>
      <c r="Q172" s="39">
        <v>25.4</v>
      </c>
      <c r="R172" s="1">
        <v>2020</v>
      </c>
      <c r="S172" s="1">
        <v>6</v>
      </c>
      <c r="T172" s="39">
        <v>25.4</v>
      </c>
      <c r="U172" s="1">
        <v>2016</v>
      </c>
      <c r="V172" s="1">
        <v>23</v>
      </c>
      <c r="W172" s="39">
        <v>25.4</v>
      </c>
      <c r="X172" s="1">
        <v>2016</v>
      </c>
      <c r="Y172" s="1">
        <v>12</v>
      </c>
      <c r="Z172" s="39">
        <v>26</v>
      </c>
      <c r="AA172" s="1">
        <v>2022</v>
      </c>
      <c r="AB172" s="1">
        <v>2</v>
      </c>
      <c r="AC172" s="39">
        <v>24.8</v>
      </c>
      <c r="AD172" s="1">
        <v>2016</v>
      </c>
      <c r="AE172" s="1">
        <v>21</v>
      </c>
      <c r="AF172" s="39">
        <v>26.2</v>
      </c>
      <c r="AG172" s="1">
        <v>2009</v>
      </c>
      <c r="AH172" s="1">
        <v>17</v>
      </c>
      <c r="AI172" s="39">
        <v>25.8</v>
      </c>
      <c r="AJ172" s="1">
        <v>2015</v>
      </c>
      <c r="AK172" s="1">
        <v>8</v>
      </c>
      <c r="AL172" s="39">
        <v>25.4</v>
      </c>
      <c r="AM172" s="1">
        <v>2023</v>
      </c>
      <c r="AN172" s="1">
        <v>17</v>
      </c>
      <c r="AO172" s="39">
        <v>25.4</v>
      </c>
      <c r="AP172" s="1">
        <v>2023</v>
      </c>
      <c r="AQ172" s="1">
        <v>13</v>
      </c>
    </row>
    <row r="173" spans="1:43" ht="14.45" customHeight="1" x14ac:dyDescent="0.25">
      <c r="A173" s="1">
        <v>24015380</v>
      </c>
      <c r="B173" s="1" t="s">
        <v>1080</v>
      </c>
      <c r="C173" s="1">
        <v>5.3481899999999998</v>
      </c>
      <c r="D173" s="1">
        <v>-73.898169999999993</v>
      </c>
      <c r="E173" s="1">
        <v>2960</v>
      </c>
      <c r="F173" s="1" t="s">
        <v>1081</v>
      </c>
      <c r="G173" s="1" t="s">
        <v>73</v>
      </c>
      <c r="H173" s="39">
        <v>23.4</v>
      </c>
      <c r="I173" s="1">
        <v>2016</v>
      </c>
      <c r="J173" s="1">
        <v>17</v>
      </c>
      <c r="K173" s="39">
        <v>22.4</v>
      </c>
      <c r="L173" s="1">
        <v>2016</v>
      </c>
      <c r="M173" s="1">
        <v>3</v>
      </c>
      <c r="N173" s="39">
        <v>23</v>
      </c>
      <c r="O173" s="1">
        <v>2016</v>
      </c>
      <c r="P173" s="1">
        <v>5</v>
      </c>
      <c r="Q173" s="39">
        <v>23.2</v>
      </c>
      <c r="R173" s="1">
        <v>2024</v>
      </c>
      <c r="S173" s="1">
        <v>13</v>
      </c>
      <c r="T173" s="39">
        <v>21</v>
      </c>
      <c r="U173" s="1">
        <v>2015</v>
      </c>
      <c r="V173" s="1">
        <v>2</v>
      </c>
      <c r="W173" s="39">
        <v>19.399999999999999</v>
      </c>
      <c r="X173" s="1">
        <v>2016</v>
      </c>
      <c r="Y173" s="1">
        <v>3</v>
      </c>
      <c r="Z173" s="39">
        <v>19.8</v>
      </c>
      <c r="AA173" s="1">
        <v>2023</v>
      </c>
      <c r="AB173" s="1">
        <v>26</v>
      </c>
      <c r="AC173" s="39">
        <v>20.6</v>
      </c>
      <c r="AD173" s="1">
        <v>2012</v>
      </c>
      <c r="AE173" s="1">
        <v>23</v>
      </c>
      <c r="AF173" s="39">
        <v>21.2</v>
      </c>
      <c r="AG173" s="1">
        <v>2011</v>
      </c>
      <c r="AH173" s="1">
        <v>10</v>
      </c>
      <c r="AI173" s="39">
        <v>21.6</v>
      </c>
      <c r="AJ173" s="1">
        <v>2023</v>
      </c>
      <c r="AK173" s="1">
        <v>2</v>
      </c>
      <c r="AL173" s="39">
        <v>20.2</v>
      </c>
      <c r="AM173" s="1">
        <v>2018</v>
      </c>
      <c r="AN173" s="1">
        <v>15</v>
      </c>
      <c r="AO173" s="39">
        <v>20.399999999999999</v>
      </c>
      <c r="AP173" s="1">
        <v>2019</v>
      </c>
      <c r="AQ173" s="1">
        <v>29</v>
      </c>
    </row>
    <row r="174" spans="1:43" ht="14.45" customHeight="1" x14ac:dyDescent="0.25">
      <c r="A174" s="1">
        <v>24025020</v>
      </c>
      <c r="B174" s="1" t="s">
        <v>1082</v>
      </c>
      <c r="C174" s="1">
        <v>6.5322222219999997</v>
      </c>
      <c r="D174" s="1">
        <v>-73.199166669999997</v>
      </c>
      <c r="E174" s="1">
        <v>975</v>
      </c>
      <c r="F174" s="1" t="s">
        <v>389</v>
      </c>
      <c r="G174" s="1" t="s">
        <v>49</v>
      </c>
      <c r="H174" s="39">
        <v>38</v>
      </c>
      <c r="I174" s="1">
        <v>1998</v>
      </c>
      <c r="J174" s="1">
        <v>23</v>
      </c>
      <c r="K174" s="39">
        <v>39.799999999999997</v>
      </c>
      <c r="L174" s="1">
        <v>1995</v>
      </c>
      <c r="M174" s="1">
        <v>14</v>
      </c>
      <c r="N174" s="39">
        <v>37.4</v>
      </c>
      <c r="O174" s="1">
        <v>1988</v>
      </c>
      <c r="P174" s="1">
        <v>19</v>
      </c>
      <c r="Q174" s="39">
        <v>37.4</v>
      </c>
      <c r="R174" s="1">
        <v>1992</v>
      </c>
      <c r="S174" s="1">
        <v>9</v>
      </c>
      <c r="T174" s="39">
        <v>38</v>
      </c>
      <c r="U174" s="1">
        <v>1980</v>
      </c>
      <c r="V174" s="1">
        <v>8</v>
      </c>
      <c r="W174" s="39">
        <v>39.200000000000003</v>
      </c>
      <c r="X174" s="1">
        <v>1988</v>
      </c>
      <c r="Y174" s="1">
        <v>23</v>
      </c>
      <c r="Z174" s="39">
        <v>37</v>
      </c>
      <c r="AA174" s="1">
        <v>1997</v>
      </c>
      <c r="AB174" s="1">
        <v>24</v>
      </c>
      <c r="AC174" s="39">
        <v>36</v>
      </c>
      <c r="AD174" s="1">
        <v>2001</v>
      </c>
      <c r="AE174" s="1">
        <v>21</v>
      </c>
      <c r="AF174" s="39">
        <v>36.200000000000003</v>
      </c>
      <c r="AG174" s="1">
        <v>2004</v>
      </c>
      <c r="AH174" s="1">
        <v>2</v>
      </c>
      <c r="AI174" s="39">
        <v>35.4</v>
      </c>
      <c r="AJ174" s="1">
        <v>2006</v>
      </c>
      <c r="AK174" s="1">
        <v>18</v>
      </c>
      <c r="AL174" s="39">
        <v>34</v>
      </c>
      <c r="AM174" s="1">
        <v>2003</v>
      </c>
      <c r="AN174" s="1">
        <v>27</v>
      </c>
      <c r="AO174" s="39">
        <v>36.4</v>
      </c>
      <c r="AP174" s="1">
        <v>1997</v>
      </c>
      <c r="AQ174" s="1">
        <v>24</v>
      </c>
    </row>
    <row r="175" spans="1:43" ht="14.45" customHeight="1" x14ac:dyDescent="0.25">
      <c r="A175" s="1">
        <v>24025040</v>
      </c>
      <c r="B175" s="1" t="s">
        <v>1083</v>
      </c>
      <c r="C175" s="1">
        <v>6.47</v>
      </c>
      <c r="D175" s="1">
        <v>-72.968888890000002</v>
      </c>
      <c r="E175" s="1">
        <v>1673</v>
      </c>
      <c r="F175" s="1" t="s">
        <v>397</v>
      </c>
      <c r="G175" s="1" t="s">
        <v>49</v>
      </c>
      <c r="H175" s="39">
        <v>31</v>
      </c>
      <c r="I175" s="1">
        <v>2020</v>
      </c>
      <c r="J175" s="1">
        <v>19</v>
      </c>
      <c r="K175" s="39">
        <v>32.4</v>
      </c>
      <c r="L175" s="1">
        <v>1998</v>
      </c>
      <c r="M175" s="1">
        <v>2</v>
      </c>
      <c r="N175" s="39">
        <v>32</v>
      </c>
      <c r="O175" s="1">
        <v>2016</v>
      </c>
      <c r="P175" s="1">
        <v>26</v>
      </c>
      <c r="Q175" s="39">
        <v>31.8</v>
      </c>
      <c r="R175" s="1">
        <v>1992</v>
      </c>
      <c r="S175" s="1">
        <v>9</v>
      </c>
      <c r="T175" s="39">
        <v>30.4</v>
      </c>
      <c r="U175" s="1">
        <v>2020</v>
      </c>
      <c r="V175" s="1">
        <v>10</v>
      </c>
      <c r="W175" s="39">
        <v>31</v>
      </c>
      <c r="X175" s="1">
        <v>2015</v>
      </c>
      <c r="Y175" s="1">
        <v>24</v>
      </c>
      <c r="Z175" s="39">
        <v>32</v>
      </c>
      <c r="AA175" s="1">
        <v>2015</v>
      </c>
      <c r="AB175" s="1">
        <v>14</v>
      </c>
      <c r="AC175" s="39">
        <v>31.4</v>
      </c>
      <c r="AD175" s="1">
        <v>2015</v>
      </c>
      <c r="AE175" s="1">
        <v>29</v>
      </c>
      <c r="AF175" s="39">
        <v>30.6</v>
      </c>
      <c r="AG175" s="1">
        <v>2015</v>
      </c>
      <c r="AH175" s="1">
        <v>17</v>
      </c>
      <c r="AI175" s="39">
        <v>30.6</v>
      </c>
      <c r="AJ175" s="1">
        <v>2016</v>
      </c>
      <c r="AK175" s="1">
        <v>16</v>
      </c>
      <c r="AL175" s="39">
        <v>28</v>
      </c>
      <c r="AM175" s="1">
        <v>2002</v>
      </c>
      <c r="AN175" s="1">
        <v>21</v>
      </c>
      <c r="AO175" s="39">
        <v>31.2</v>
      </c>
      <c r="AP175" s="1">
        <v>2015</v>
      </c>
      <c r="AQ175" s="1">
        <v>30</v>
      </c>
    </row>
    <row r="176" spans="1:43" ht="14.45" customHeight="1" x14ac:dyDescent="0.25">
      <c r="A176" s="1">
        <v>24025050</v>
      </c>
      <c r="B176" s="1" t="s">
        <v>1084</v>
      </c>
      <c r="C176" s="1">
        <v>6.2741666670000003</v>
      </c>
      <c r="D176" s="1">
        <v>-73.150555560000001</v>
      </c>
      <c r="E176" s="1">
        <v>1350</v>
      </c>
      <c r="F176" s="1" t="s">
        <v>816</v>
      </c>
      <c r="G176" s="1" t="s">
        <v>49</v>
      </c>
      <c r="H176" s="39">
        <v>38</v>
      </c>
      <c r="I176" s="1">
        <v>2024</v>
      </c>
      <c r="J176" s="1">
        <v>23</v>
      </c>
      <c r="K176" s="39">
        <v>35.6</v>
      </c>
      <c r="L176" s="1">
        <v>2016</v>
      </c>
      <c r="M176" s="1">
        <v>16</v>
      </c>
      <c r="N176" s="39">
        <v>35.200000000000003</v>
      </c>
      <c r="O176" s="1">
        <v>2016</v>
      </c>
      <c r="P176" s="1">
        <v>5</v>
      </c>
      <c r="Q176" s="39">
        <v>34.200000000000003</v>
      </c>
      <c r="R176" s="1">
        <v>2023</v>
      </c>
      <c r="S176" s="1">
        <v>14</v>
      </c>
      <c r="T176" s="39">
        <v>34.200000000000003</v>
      </c>
      <c r="U176" s="1">
        <v>2025</v>
      </c>
      <c r="V176" s="1">
        <v>12</v>
      </c>
      <c r="W176" s="39">
        <v>32.799999999999997</v>
      </c>
      <c r="X176" s="1">
        <v>2006</v>
      </c>
      <c r="Y176" s="1">
        <v>30</v>
      </c>
      <c r="Z176" s="39">
        <v>33.6</v>
      </c>
      <c r="AA176" s="1">
        <v>2015</v>
      </c>
      <c r="AB176" s="1">
        <v>2</v>
      </c>
      <c r="AC176" s="39">
        <v>33.6</v>
      </c>
      <c r="AD176" s="1">
        <v>2016</v>
      </c>
      <c r="AE176" s="1">
        <v>22</v>
      </c>
      <c r="AF176" s="39">
        <v>33.200000000000003</v>
      </c>
      <c r="AG176" s="1">
        <v>2013</v>
      </c>
      <c r="AH176" s="1">
        <v>23</v>
      </c>
      <c r="AI176" s="39">
        <v>32.4</v>
      </c>
      <c r="AJ176" s="1">
        <v>2015</v>
      </c>
      <c r="AK176" s="1">
        <v>6</v>
      </c>
      <c r="AL176" s="39">
        <v>32</v>
      </c>
      <c r="AM176" s="1">
        <v>2023</v>
      </c>
      <c r="AN176" s="1">
        <v>28</v>
      </c>
      <c r="AO176" s="39">
        <v>34.200000000000003</v>
      </c>
      <c r="AP176" s="1">
        <v>2023</v>
      </c>
      <c r="AQ176" s="1">
        <v>9</v>
      </c>
    </row>
    <row r="177" spans="1:43" ht="14.45" customHeight="1" x14ac:dyDescent="0.25">
      <c r="A177" s="1">
        <v>24035010</v>
      </c>
      <c r="B177" s="1" t="s">
        <v>1085</v>
      </c>
      <c r="C177" s="1">
        <v>6.2481111110000001</v>
      </c>
      <c r="D177" s="1">
        <v>-72.548888890000001</v>
      </c>
      <c r="E177" s="1">
        <v>2950</v>
      </c>
      <c r="F177" s="1" t="s">
        <v>1086</v>
      </c>
      <c r="G177" s="1" t="s">
        <v>263</v>
      </c>
      <c r="H177" s="39">
        <v>24</v>
      </c>
      <c r="I177" s="1">
        <v>2024</v>
      </c>
      <c r="J177" s="1">
        <v>27</v>
      </c>
      <c r="K177" s="39">
        <v>24.8</v>
      </c>
      <c r="L177" s="1">
        <v>2024</v>
      </c>
      <c r="M177" s="1">
        <v>19</v>
      </c>
      <c r="N177" s="39">
        <v>24.8</v>
      </c>
      <c r="O177" s="1">
        <v>2002</v>
      </c>
      <c r="P177" s="1">
        <v>8</v>
      </c>
      <c r="Q177" s="39">
        <v>22.4</v>
      </c>
      <c r="R177" s="1">
        <v>2019</v>
      </c>
      <c r="S177" s="1">
        <v>8</v>
      </c>
      <c r="T177" s="39">
        <v>22.2</v>
      </c>
      <c r="U177" s="1">
        <v>2020</v>
      </c>
      <c r="V177" s="1">
        <v>1</v>
      </c>
      <c r="W177" s="39">
        <v>20</v>
      </c>
      <c r="X177" s="1">
        <v>2016</v>
      </c>
      <c r="Y177" s="1">
        <v>3</v>
      </c>
      <c r="Z177" s="39">
        <v>22.4</v>
      </c>
      <c r="AA177" s="1">
        <v>2024</v>
      </c>
      <c r="AB177" s="1">
        <v>18</v>
      </c>
      <c r="AC177" s="39">
        <v>22.8</v>
      </c>
      <c r="AD177" s="1">
        <v>2024</v>
      </c>
      <c r="AE177" s="1">
        <v>5</v>
      </c>
      <c r="AF177" s="39">
        <v>23.6</v>
      </c>
      <c r="AG177" s="1">
        <v>2023</v>
      </c>
      <c r="AH177" s="1">
        <v>18</v>
      </c>
      <c r="AI177" s="39">
        <v>22.8</v>
      </c>
      <c r="AJ177" s="1">
        <v>2023</v>
      </c>
      <c r="AK177" s="1">
        <v>15</v>
      </c>
      <c r="AL177" s="39">
        <v>22.4</v>
      </c>
      <c r="AM177" s="1">
        <v>2023</v>
      </c>
      <c r="AN177" s="1">
        <v>12</v>
      </c>
      <c r="AO177" s="39">
        <v>22.8</v>
      </c>
      <c r="AP177" s="1">
        <v>2023</v>
      </c>
      <c r="AQ177" s="1">
        <v>14</v>
      </c>
    </row>
    <row r="178" spans="1:43" ht="14.45" customHeight="1" x14ac:dyDescent="0.25">
      <c r="A178" s="1">
        <v>24035040</v>
      </c>
      <c r="B178" s="1" t="s">
        <v>1087</v>
      </c>
      <c r="C178" s="1">
        <v>5.5791944439999996</v>
      </c>
      <c r="D178" s="1">
        <v>-73.208777777999998</v>
      </c>
      <c r="E178" s="1">
        <v>2700</v>
      </c>
      <c r="F178" s="1" t="s">
        <v>283</v>
      </c>
      <c r="G178" s="1" t="s">
        <v>263</v>
      </c>
      <c r="H178" s="39">
        <v>25.4</v>
      </c>
      <c r="I178" s="1">
        <v>2024</v>
      </c>
      <c r="J178" s="1">
        <v>28</v>
      </c>
      <c r="K178" s="39">
        <v>25.2</v>
      </c>
      <c r="L178" s="1">
        <v>2010</v>
      </c>
      <c r="M178" s="1">
        <v>21</v>
      </c>
      <c r="N178" s="39">
        <v>24.8</v>
      </c>
      <c r="O178" s="1">
        <v>1992</v>
      </c>
      <c r="P178" s="1">
        <v>20</v>
      </c>
      <c r="Q178" s="39">
        <v>25.6</v>
      </c>
      <c r="R178" s="1">
        <v>2007</v>
      </c>
      <c r="S178" s="1">
        <v>24</v>
      </c>
      <c r="T178" s="39">
        <v>23.4</v>
      </c>
      <c r="U178" s="1">
        <v>2005</v>
      </c>
      <c r="V178" s="1">
        <v>6</v>
      </c>
      <c r="W178" s="39">
        <v>25.2</v>
      </c>
      <c r="X178" s="1">
        <v>2007</v>
      </c>
      <c r="Y178" s="1">
        <v>11</v>
      </c>
      <c r="Z178" s="39">
        <v>21.6</v>
      </c>
      <c r="AA178" s="1">
        <v>2005</v>
      </c>
      <c r="AB178" s="1">
        <v>31</v>
      </c>
      <c r="AC178" s="39">
        <v>24.4</v>
      </c>
      <c r="AD178" s="1">
        <v>2006</v>
      </c>
      <c r="AE178" s="1">
        <v>19</v>
      </c>
      <c r="AF178" s="39">
        <v>23</v>
      </c>
      <c r="AG178" s="1">
        <v>2007</v>
      </c>
      <c r="AH178" s="1">
        <v>9</v>
      </c>
      <c r="AI178" s="39">
        <v>24.8</v>
      </c>
      <c r="AJ178" s="1">
        <v>2007</v>
      </c>
      <c r="AK178" s="1">
        <v>16</v>
      </c>
      <c r="AL178" s="39">
        <v>23.2</v>
      </c>
      <c r="AM178" s="1">
        <v>2006</v>
      </c>
      <c r="AN178" s="1">
        <v>9</v>
      </c>
      <c r="AO178" s="39">
        <v>24.2</v>
      </c>
      <c r="AP178" s="1">
        <v>2001</v>
      </c>
      <c r="AQ178" s="1">
        <v>1</v>
      </c>
    </row>
    <row r="179" spans="1:43" ht="14.45" customHeight="1" x14ac:dyDescent="0.25">
      <c r="A179" s="1">
        <v>24035070</v>
      </c>
      <c r="B179" s="1" t="s">
        <v>1088</v>
      </c>
      <c r="C179" s="1">
        <v>6.463472222</v>
      </c>
      <c r="D179" s="1">
        <v>-72.409194439999993</v>
      </c>
      <c r="E179" s="1">
        <v>2963</v>
      </c>
      <c r="F179" s="1" t="s">
        <v>624</v>
      </c>
      <c r="G179" s="1" t="s">
        <v>263</v>
      </c>
      <c r="H179" s="39">
        <v>25.2</v>
      </c>
      <c r="I179" s="1">
        <v>2024</v>
      </c>
      <c r="J179" s="1">
        <v>23</v>
      </c>
      <c r="K179" s="39">
        <v>24.8</v>
      </c>
      <c r="L179" s="1">
        <v>2024</v>
      </c>
      <c r="M179" s="1">
        <v>17</v>
      </c>
      <c r="N179" s="39">
        <v>25.6</v>
      </c>
      <c r="O179" s="1">
        <v>2024</v>
      </c>
      <c r="P179" s="1">
        <v>13</v>
      </c>
      <c r="Q179" s="39">
        <v>25</v>
      </c>
      <c r="R179" s="1">
        <v>2024</v>
      </c>
      <c r="S179" s="1">
        <v>12</v>
      </c>
      <c r="T179" s="39">
        <v>23</v>
      </c>
      <c r="U179" s="1">
        <v>2024</v>
      </c>
      <c r="V179" s="1">
        <v>13</v>
      </c>
      <c r="W179" s="39">
        <v>23.6</v>
      </c>
      <c r="X179" s="1">
        <v>2012</v>
      </c>
      <c r="Y179" s="1">
        <v>7</v>
      </c>
      <c r="Z179" s="39">
        <v>23</v>
      </c>
      <c r="AA179" s="1">
        <v>2012</v>
      </c>
      <c r="AB179" s="1">
        <v>2</v>
      </c>
      <c r="AC179" s="39">
        <v>22.2</v>
      </c>
      <c r="AD179" s="1">
        <v>2012</v>
      </c>
      <c r="AE179" s="1">
        <v>8</v>
      </c>
      <c r="AF179" s="39">
        <v>23.6</v>
      </c>
      <c r="AG179" s="1">
        <v>2023</v>
      </c>
      <c r="AH179" s="1">
        <v>30</v>
      </c>
      <c r="AI179" s="39">
        <v>24.2</v>
      </c>
      <c r="AJ179" s="1">
        <v>2012</v>
      </c>
      <c r="AK179" s="1">
        <v>17</v>
      </c>
      <c r="AL179" s="39">
        <v>23.6</v>
      </c>
      <c r="AM179" s="1">
        <v>2012</v>
      </c>
      <c r="AN179" s="1">
        <v>3</v>
      </c>
      <c r="AO179" s="39">
        <v>24.6</v>
      </c>
      <c r="AP179" s="1">
        <v>2012</v>
      </c>
      <c r="AQ179" s="1">
        <v>27</v>
      </c>
    </row>
    <row r="180" spans="1:43" ht="14.45" customHeight="1" x14ac:dyDescent="0.25">
      <c r="A180" s="1">
        <v>24035120</v>
      </c>
      <c r="B180" s="1" t="s">
        <v>1089</v>
      </c>
      <c r="C180" s="1">
        <v>5.8024444439999998</v>
      </c>
      <c r="D180" s="1">
        <v>-73.074472220000004</v>
      </c>
      <c r="E180" s="1">
        <v>2485</v>
      </c>
      <c r="F180" s="1" t="s">
        <v>286</v>
      </c>
      <c r="G180" s="1" t="s">
        <v>263</v>
      </c>
      <c r="H180" s="39">
        <v>26.8</v>
      </c>
      <c r="I180" s="1">
        <v>2010</v>
      </c>
      <c r="J180" s="1">
        <v>10</v>
      </c>
      <c r="K180" s="39">
        <v>26.9</v>
      </c>
      <c r="L180" s="1">
        <v>2016</v>
      </c>
      <c r="M180" s="1">
        <v>27</v>
      </c>
      <c r="N180" s="39">
        <v>27.6</v>
      </c>
      <c r="O180" s="1">
        <v>2010</v>
      </c>
      <c r="P180" s="1">
        <v>23</v>
      </c>
      <c r="Q180" s="39">
        <v>26.8</v>
      </c>
      <c r="R180" s="1">
        <v>2024</v>
      </c>
      <c r="S180" s="1">
        <v>15</v>
      </c>
      <c r="T180" s="39">
        <v>25.4</v>
      </c>
      <c r="U180" s="1">
        <v>2024</v>
      </c>
      <c r="V180" s="1">
        <v>8</v>
      </c>
      <c r="W180" s="39">
        <v>27</v>
      </c>
      <c r="X180" s="1">
        <v>1984</v>
      </c>
      <c r="Y180" s="1">
        <v>7</v>
      </c>
      <c r="Z180" s="39">
        <v>24.4</v>
      </c>
      <c r="AA180" s="1">
        <v>2022</v>
      </c>
      <c r="AB180" s="1">
        <v>17</v>
      </c>
      <c r="AC180" s="39">
        <v>26.6</v>
      </c>
      <c r="AD180" s="1">
        <v>2023</v>
      </c>
      <c r="AE180" s="1">
        <v>16</v>
      </c>
      <c r="AF180" s="39">
        <v>26.8</v>
      </c>
      <c r="AG180" s="1">
        <v>2009</v>
      </c>
      <c r="AH180" s="1">
        <v>29</v>
      </c>
      <c r="AI180" s="39">
        <v>26</v>
      </c>
      <c r="AJ180" s="1">
        <v>2023</v>
      </c>
      <c r="AK180" s="1">
        <v>2</v>
      </c>
      <c r="AL180" s="39">
        <v>26.4</v>
      </c>
      <c r="AM180" s="1">
        <v>2009</v>
      </c>
      <c r="AN180" s="1">
        <v>29</v>
      </c>
      <c r="AO180" s="39">
        <v>25.6</v>
      </c>
      <c r="AP180" s="1">
        <v>2009</v>
      </c>
      <c r="AQ180" s="1">
        <v>3</v>
      </c>
    </row>
    <row r="181" spans="1:43" ht="14.45" customHeight="1" x14ac:dyDescent="0.25">
      <c r="A181" s="1">
        <v>24035130</v>
      </c>
      <c r="B181" s="1" t="s">
        <v>1090</v>
      </c>
      <c r="C181" s="1">
        <v>5.5430774999999999</v>
      </c>
      <c r="D181" s="1">
        <v>-73.360813059999998</v>
      </c>
      <c r="E181" s="1">
        <v>2690</v>
      </c>
      <c r="F181" s="1" t="s">
        <v>314</v>
      </c>
      <c r="G181" s="1" t="s">
        <v>263</v>
      </c>
      <c r="H181" s="39">
        <v>25.2</v>
      </c>
      <c r="I181" s="1">
        <v>2021</v>
      </c>
      <c r="J181" s="1">
        <v>16</v>
      </c>
      <c r="K181" s="39">
        <v>26.8</v>
      </c>
      <c r="L181" s="1">
        <v>2024</v>
      </c>
      <c r="M181" s="1">
        <v>20</v>
      </c>
      <c r="N181" s="39">
        <v>26.6</v>
      </c>
      <c r="O181" s="1">
        <v>2021</v>
      </c>
      <c r="P181" s="1">
        <v>10</v>
      </c>
      <c r="Q181" s="39">
        <v>24.4</v>
      </c>
      <c r="R181" s="1">
        <v>1996</v>
      </c>
      <c r="S181" s="1">
        <v>10</v>
      </c>
      <c r="T181" s="39">
        <v>23</v>
      </c>
      <c r="U181" s="1">
        <v>2005</v>
      </c>
      <c r="V181" s="1">
        <v>20</v>
      </c>
      <c r="W181" s="39">
        <v>21.6</v>
      </c>
      <c r="X181" s="1">
        <v>2008</v>
      </c>
      <c r="Y181" s="1">
        <v>20</v>
      </c>
      <c r="Z181" s="39">
        <v>21.4</v>
      </c>
      <c r="AA181" s="1">
        <v>2017</v>
      </c>
      <c r="AB181" s="1">
        <v>16</v>
      </c>
      <c r="AC181" s="39">
        <v>22.4</v>
      </c>
      <c r="AD181" s="1">
        <v>2023</v>
      </c>
      <c r="AE181" s="1">
        <v>21</v>
      </c>
      <c r="AF181" s="39">
        <v>23.4</v>
      </c>
      <c r="AG181" s="1">
        <v>1995</v>
      </c>
      <c r="AH181" s="1">
        <v>12</v>
      </c>
      <c r="AI181" s="39">
        <v>24</v>
      </c>
      <c r="AJ181" s="1">
        <v>2017</v>
      </c>
      <c r="AK181" s="1">
        <v>28</v>
      </c>
      <c r="AL181" s="39">
        <v>24.4</v>
      </c>
      <c r="AM181" s="1">
        <v>2023</v>
      </c>
      <c r="AN181" s="1">
        <v>22</v>
      </c>
      <c r="AO181" s="39">
        <v>23.8</v>
      </c>
      <c r="AP181" s="1">
        <v>1980</v>
      </c>
      <c r="AQ181" s="1">
        <v>17</v>
      </c>
    </row>
    <row r="182" spans="1:43" ht="14.45" customHeight="1" x14ac:dyDescent="0.25">
      <c r="A182" s="1">
        <v>24035240</v>
      </c>
      <c r="B182" s="1" t="s">
        <v>1091</v>
      </c>
      <c r="C182" s="1">
        <v>6.4100833330000002</v>
      </c>
      <c r="D182" s="1">
        <v>-72.375194440000001</v>
      </c>
      <c r="E182" s="1">
        <v>3716</v>
      </c>
      <c r="F182" s="1" t="s">
        <v>624</v>
      </c>
      <c r="G182" s="1" t="s">
        <v>263</v>
      </c>
      <c r="H182" s="39">
        <v>19.8</v>
      </c>
      <c r="I182" s="1">
        <v>2021</v>
      </c>
      <c r="J182" s="1">
        <v>12</v>
      </c>
      <c r="K182" s="39">
        <v>20.2</v>
      </c>
      <c r="L182" s="1">
        <v>2020</v>
      </c>
      <c r="M182" s="1">
        <v>20</v>
      </c>
      <c r="N182" s="39">
        <v>18.8</v>
      </c>
      <c r="O182" s="1">
        <v>2022</v>
      </c>
      <c r="P182" s="1">
        <v>10</v>
      </c>
      <c r="Q182" s="39">
        <v>18.2</v>
      </c>
      <c r="R182" s="1">
        <v>2021</v>
      </c>
      <c r="S182" s="1">
        <v>30</v>
      </c>
      <c r="T182" s="39">
        <v>18.8</v>
      </c>
      <c r="U182" s="1">
        <v>2023</v>
      </c>
      <c r="V182" s="1">
        <v>13</v>
      </c>
      <c r="W182" s="39">
        <v>18.8</v>
      </c>
      <c r="X182" s="1">
        <v>2012</v>
      </c>
      <c r="Y182" s="1">
        <v>7</v>
      </c>
      <c r="Z182" s="39">
        <v>17</v>
      </c>
      <c r="AA182" s="1">
        <v>1988</v>
      </c>
      <c r="AB182" s="1">
        <v>15</v>
      </c>
      <c r="AC182" s="39">
        <v>18.8</v>
      </c>
      <c r="AD182" s="1">
        <v>2021</v>
      </c>
      <c r="AE182" s="1">
        <v>4</v>
      </c>
      <c r="AF182" s="39">
        <v>18</v>
      </c>
      <c r="AG182" s="1">
        <v>2014</v>
      </c>
      <c r="AH182" s="1">
        <v>13</v>
      </c>
      <c r="AI182" s="39">
        <v>16.8</v>
      </c>
      <c r="AJ182" s="1">
        <v>2005</v>
      </c>
      <c r="AK182" s="1">
        <v>28</v>
      </c>
      <c r="AL182" s="39">
        <v>17</v>
      </c>
      <c r="AM182" s="1">
        <v>1995</v>
      </c>
      <c r="AN182" s="1">
        <v>28</v>
      </c>
      <c r="AO182" s="39">
        <v>18.8</v>
      </c>
      <c r="AP182" s="1">
        <v>2018</v>
      </c>
      <c r="AQ182" s="1">
        <v>6</v>
      </c>
    </row>
    <row r="183" spans="1:43" ht="14.45" customHeight="1" x14ac:dyDescent="0.25">
      <c r="A183" s="1">
        <v>24035260</v>
      </c>
      <c r="B183" s="1" t="s">
        <v>1092</v>
      </c>
      <c r="C183" s="1">
        <v>6.5207222219999998</v>
      </c>
      <c r="D183" s="1">
        <v>-72.696611110000006</v>
      </c>
      <c r="E183" s="1">
        <v>1160</v>
      </c>
      <c r="F183" s="1" t="s">
        <v>277</v>
      </c>
      <c r="G183" s="1" t="s">
        <v>49</v>
      </c>
      <c r="H183" s="39">
        <v>40.4</v>
      </c>
      <c r="I183" s="1">
        <v>2024</v>
      </c>
      <c r="J183" s="1">
        <v>23</v>
      </c>
      <c r="K183" s="39">
        <v>42.2</v>
      </c>
      <c r="L183" s="1">
        <v>2020</v>
      </c>
      <c r="M183" s="1">
        <v>17</v>
      </c>
      <c r="N183" s="39">
        <v>40.799999999999997</v>
      </c>
      <c r="O183" s="1">
        <v>2016</v>
      </c>
      <c r="P183" s="1">
        <v>26</v>
      </c>
      <c r="Q183" s="39">
        <v>40</v>
      </c>
      <c r="R183" s="1">
        <v>2024</v>
      </c>
      <c r="S183" s="1">
        <v>12</v>
      </c>
      <c r="T183" s="39">
        <v>38.200000000000003</v>
      </c>
      <c r="U183" s="1">
        <v>2015</v>
      </c>
      <c r="V183" s="1">
        <v>14</v>
      </c>
      <c r="W183" s="39">
        <v>39.200000000000003</v>
      </c>
      <c r="X183" s="1">
        <v>2023</v>
      </c>
      <c r="Y183" s="1">
        <v>29</v>
      </c>
      <c r="Z183" s="39">
        <v>39.4</v>
      </c>
      <c r="AA183" s="1">
        <v>2015</v>
      </c>
      <c r="AB183" s="1">
        <v>3</v>
      </c>
      <c r="AC183" s="39">
        <v>40.6</v>
      </c>
      <c r="AD183" s="1">
        <v>2016</v>
      </c>
      <c r="AE183" s="1">
        <v>17</v>
      </c>
      <c r="AF183" s="39">
        <v>40.200000000000003</v>
      </c>
      <c r="AG183" s="1">
        <v>2023</v>
      </c>
      <c r="AH183" s="1">
        <v>25</v>
      </c>
      <c r="AI183" s="39">
        <v>39.4</v>
      </c>
      <c r="AJ183" s="1">
        <v>2017</v>
      </c>
      <c r="AK183" s="1">
        <v>18</v>
      </c>
      <c r="AL183" s="39">
        <v>39.4</v>
      </c>
      <c r="AM183" s="1">
        <v>2023</v>
      </c>
      <c r="AN183" s="1">
        <v>14</v>
      </c>
      <c r="AO183" s="39">
        <v>39</v>
      </c>
      <c r="AP183" s="1">
        <v>2023</v>
      </c>
      <c r="AQ183" s="1">
        <v>11</v>
      </c>
    </row>
    <row r="184" spans="1:43" ht="14.45" customHeight="1" x14ac:dyDescent="0.25">
      <c r="A184" s="1">
        <v>24035310</v>
      </c>
      <c r="B184" s="1" t="s">
        <v>1093</v>
      </c>
      <c r="C184" s="1">
        <v>6.5495277779999999</v>
      </c>
      <c r="D184" s="1">
        <v>-72.504722220000005</v>
      </c>
      <c r="E184" s="1">
        <v>2350</v>
      </c>
      <c r="F184" s="1" t="s">
        <v>279</v>
      </c>
      <c r="G184" s="1" t="s">
        <v>263</v>
      </c>
      <c r="H184" s="39">
        <v>27.2</v>
      </c>
      <c r="I184" s="1">
        <v>1998</v>
      </c>
      <c r="J184" s="1">
        <v>22</v>
      </c>
      <c r="K184" s="39">
        <v>28.4</v>
      </c>
      <c r="L184" s="1">
        <v>2016</v>
      </c>
      <c r="M184" s="1">
        <v>15</v>
      </c>
      <c r="N184" s="39">
        <v>28.2</v>
      </c>
      <c r="O184" s="1">
        <v>2016</v>
      </c>
      <c r="P184" s="1">
        <v>23</v>
      </c>
      <c r="Q184" s="39">
        <v>26.4</v>
      </c>
      <c r="R184" s="1">
        <v>2016</v>
      </c>
      <c r="S184" s="1">
        <v>15</v>
      </c>
      <c r="T184" s="39">
        <v>25.8</v>
      </c>
      <c r="U184" s="1">
        <v>2015</v>
      </c>
      <c r="V184" s="1">
        <v>11</v>
      </c>
      <c r="W184" s="39">
        <v>25.6</v>
      </c>
      <c r="X184" s="1">
        <v>2016</v>
      </c>
      <c r="Y184" s="1">
        <v>12</v>
      </c>
      <c r="Z184" s="39">
        <v>26.6</v>
      </c>
      <c r="AA184" s="1">
        <v>2014</v>
      </c>
      <c r="AB184" s="1">
        <v>31</v>
      </c>
      <c r="AC184" s="39">
        <v>25.6</v>
      </c>
      <c r="AD184" s="1">
        <v>2000</v>
      </c>
      <c r="AE184" s="1">
        <v>22</v>
      </c>
      <c r="AF184" s="39">
        <v>26.4</v>
      </c>
      <c r="AG184" s="1">
        <v>1997</v>
      </c>
      <c r="AH184" s="1">
        <v>5</v>
      </c>
      <c r="AI184" s="39">
        <v>25.6</v>
      </c>
      <c r="AJ184" s="1">
        <v>1995</v>
      </c>
      <c r="AK184" s="1">
        <v>8</v>
      </c>
      <c r="AL184" s="39">
        <v>25.2</v>
      </c>
      <c r="AM184" s="1">
        <v>2016</v>
      </c>
      <c r="AN184" s="1">
        <v>5</v>
      </c>
      <c r="AO184" s="39">
        <v>28</v>
      </c>
      <c r="AP184" s="1">
        <v>2020</v>
      </c>
      <c r="AQ184" s="1">
        <v>8</v>
      </c>
    </row>
    <row r="185" spans="1:43" ht="14.45" customHeight="1" x14ac:dyDescent="0.25">
      <c r="A185" s="1">
        <v>24035320</v>
      </c>
      <c r="B185" s="1" t="s">
        <v>1094</v>
      </c>
      <c r="C185" s="1">
        <v>6.1168611110000004</v>
      </c>
      <c r="D185" s="1">
        <v>-72.70483333</v>
      </c>
      <c r="E185" s="1">
        <v>2594</v>
      </c>
      <c r="F185" s="1" t="s">
        <v>633</v>
      </c>
      <c r="G185" s="1" t="s">
        <v>263</v>
      </c>
      <c r="H185" s="39">
        <v>25.6</v>
      </c>
      <c r="I185" s="1">
        <v>2024</v>
      </c>
      <c r="J185" s="1">
        <v>29</v>
      </c>
      <c r="K185" s="39">
        <v>25</v>
      </c>
      <c r="L185" s="1">
        <v>1988</v>
      </c>
      <c r="M185" s="1">
        <v>23</v>
      </c>
      <c r="N185" s="39">
        <v>25</v>
      </c>
      <c r="O185" s="1">
        <v>1992</v>
      </c>
      <c r="P185" s="1">
        <v>23</v>
      </c>
      <c r="Q185" s="39">
        <v>25.6</v>
      </c>
      <c r="R185" s="1">
        <v>2024</v>
      </c>
      <c r="S185" s="1">
        <v>16</v>
      </c>
      <c r="T185" s="39">
        <v>24.4</v>
      </c>
      <c r="U185" s="1">
        <v>1992</v>
      </c>
      <c r="V185" s="1">
        <v>2</v>
      </c>
      <c r="W185" s="39">
        <v>23.6</v>
      </c>
      <c r="X185" s="1">
        <v>2010</v>
      </c>
      <c r="Y185" s="1">
        <v>8</v>
      </c>
      <c r="Z185" s="39">
        <v>23.6</v>
      </c>
      <c r="AA185" s="1">
        <v>2010</v>
      </c>
      <c r="AB185" s="1">
        <v>5</v>
      </c>
      <c r="AC185" s="39">
        <v>23.6</v>
      </c>
      <c r="AD185" s="1">
        <v>2010</v>
      </c>
      <c r="AE185" s="1">
        <v>5</v>
      </c>
      <c r="AF185" s="39">
        <v>26</v>
      </c>
      <c r="AG185" s="1">
        <v>1987</v>
      </c>
      <c r="AH185" s="1">
        <v>5</v>
      </c>
      <c r="AI185" s="39">
        <v>23.8</v>
      </c>
      <c r="AJ185" s="1">
        <v>2016</v>
      </c>
      <c r="AK185" s="1">
        <v>22</v>
      </c>
      <c r="AL185" s="39">
        <v>24</v>
      </c>
      <c r="AM185" s="1">
        <v>1983</v>
      </c>
      <c r="AN185" s="1">
        <v>13</v>
      </c>
      <c r="AO185" s="39">
        <v>23.8</v>
      </c>
      <c r="AP185" s="1">
        <v>2020</v>
      </c>
      <c r="AQ185" s="1">
        <v>20</v>
      </c>
    </row>
    <row r="186" spans="1:43" ht="14.45" customHeight="1" x14ac:dyDescent="0.25">
      <c r="A186" s="1">
        <v>24035330</v>
      </c>
      <c r="B186" s="1" t="s">
        <v>1095</v>
      </c>
      <c r="C186" s="1">
        <v>6.328972222</v>
      </c>
      <c r="D186" s="1">
        <v>-72.582277779999998</v>
      </c>
      <c r="E186" s="1">
        <v>2150</v>
      </c>
      <c r="F186" s="1" t="s">
        <v>274</v>
      </c>
      <c r="G186" s="1" t="s">
        <v>263</v>
      </c>
      <c r="H186" s="39">
        <v>31.6</v>
      </c>
      <c r="I186" s="1">
        <v>2024</v>
      </c>
      <c r="J186" s="1">
        <v>24</v>
      </c>
      <c r="K186" s="39">
        <v>31</v>
      </c>
      <c r="L186" s="1">
        <v>2000</v>
      </c>
      <c r="M186" s="1">
        <v>7</v>
      </c>
      <c r="N186" s="39">
        <v>31</v>
      </c>
      <c r="O186" s="1">
        <v>2024</v>
      </c>
      <c r="P186" s="1">
        <v>20</v>
      </c>
      <c r="Q186" s="39">
        <v>30.8</v>
      </c>
      <c r="R186" s="1">
        <v>2024</v>
      </c>
      <c r="S186" s="1">
        <v>13</v>
      </c>
      <c r="T186" s="39">
        <v>29</v>
      </c>
      <c r="U186" s="1">
        <v>2020</v>
      </c>
      <c r="V186" s="1">
        <v>10</v>
      </c>
      <c r="W186" s="39">
        <v>28.2</v>
      </c>
      <c r="X186" s="1">
        <v>2024</v>
      </c>
      <c r="Y186" s="1">
        <v>2</v>
      </c>
      <c r="Z186" s="39">
        <v>28</v>
      </c>
      <c r="AA186" s="1">
        <v>2005</v>
      </c>
      <c r="AB186" s="1">
        <v>31</v>
      </c>
      <c r="AC186" s="39">
        <v>29.6</v>
      </c>
      <c r="AD186" s="1">
        <v>1997</v>
      </c>
      <c r="AE186" s="1">
        <v>25</v>
      </c>
      <c r="AF186" s="39">
        <v>29</v>
      </c>
      <c r="AG186" s="1">
        <v>2009</v>
      </c>
      <c r="AH186" s="1">
        <v>19</v>
      </c>
      <c r="AI186" s="39">
        <v>29.6</v>
      </c>
      <c r="AJ186" s="1">
        <v>2023</v>
      </c>
      <c r="AK186" s="1">
        <v>1</v>
      </c>
      <c r="AL186" s="39">
        <v>28</v>
      </c>
      <c r="AM186" s="1">
        <v>1992</v>
      </c>
      <c r="AN186" s="1">
        <v>3</v>
      </c>
      <c r="AO186" s="39">
        <v>29</v>
      </c>
      <c r="AP186" s="1">
        <v>2023</v>
      </c>
      <c r="AQ186" s="1">
        <v>12</v>
      </c>
    </row>
    <row r="187" spans="1:43" ht="14.45" customHeight="1" x14ac:dyDescent="0.25">
      <c r="A187" s="1">
        <v>24035340</v>
      </c>
      <c r="B187" s="1" t="s">
        <v>1096</v>
      </c>
      <c r="C187" s="1">
        <v>5.6769444440000001</v>
      </c>
      <c r="D187" s="1">
        <v>-72.967916669999994</v>
      </c>
      <c r="E187" s="1">
        <v>2500</v>
      </c>
      <c r="F187" s="1" t="s">
        <v>264</v>
      </c>
      <c r="G187" s="1" t="s">
        <v>263</v>
      </c>
      <c r="H187" s="39">
        <v>26.6</v>
      </c>
      <c r="I187" s="1">
        <v>2016</v>
      </c>
      <c r="J187" s="1">
        <v>26</v>
      </c>
      <c r="K187" s="39">
        <v>27.4</v>
      </c>
      <c r="L187" s="1">
        <v>1998</v>
      </c>
      <c r="M187" s="1">
        <v>18</v>
      </c>
      <c r="N187" s="39">
        <v>27.2</v>
      </c>
      <c r="O187" s="1">
        <v>1998</v>
      </c>
      <c r="P187" s="1">
        <v>1</v>
      </c>
      <c r="Q187" s="39">
        <v>27</v>
      </c>
      <c r="R187" s="1">
        <v>2001</v>
      </c>
      <c r="S187" s="1">
        <v>21</v>
      </c>
      <c r="T187" s="39">
        <v>26.1</v>
      </c>
      <c r="U187" s="1">
        <v>2009</v>
      </c>
      <c r="V187" s="1">
        <v>20</v>
      </c>
      <c r="W187" s="39">
        <v>24.8</v>
      </c>
      <c r="X187" s="1">
        <v>2019</v>
      </c>
      <c r="Y187" s="1">
        <v>27</v>
      </c>
      <c r="Z187" s="39">
        <v>25.2</v>
      </c>
      <c r="AA187" s="1">
        <v>2019</v>
      </c>
      <c r="AB187" s="1">
        <v>4</v>
      </c>
      <c r="AC187" s="39">
        <v>26</v>
      </c>
      <c r="AD187" s="1">
        <v>2015</v>
      </c>
      <c r="AE187" s="1">
        <v>7</v>
      </c>
      <c r="AF187" s="39">
        <v>27</v>
      </c>
      <c r="AG187" s="1">
        <v>1984</v>
      </c>
      <c r="AH187" s="1">
        <v>3</v>
      </c>
      <c r="AI187" s="39">
        <v>25.8</v>
      </c>
      <c r="AJ187" s="1">
        <v>2024</v>
      </c>
      <c r="AK187" s="1">
        <v>24</v>
      </c>
      <c r="AL187" s="39">
        <v>25.4</v>
      </c>
      <c r="AM187" s="1">
        <v>1997</v>
      </c>
      <c r="AN187" s="1">
        <v>12</v>
      </c>
      <c r="AO187" s="39">
        <v>25.2</v>
      </c>
      <c r="AP187" s="1">
        <v>2000</v>
      </c>
      <c r="AQ187" s="1">
        <v>13</v>
      </c>
    </row>
    <row r="188" spans="1:43" ht="14.45" customHeight="1" x14ac:dyDescent="0.25">
      <c r="A188" s="1">
        <v>24035350</v>
      </c>
      <c r="B188" s="1" t="s">
        <v>1097</v>
      </c>
      <c r="C188" s="1">
        <v>5.9011388890000003</v>
      </c>
      <c r="D188" s="1">
        <v>-73.058333329999996</v>
      </c>
      <c r="E188" s="1">
        <v>3265</v>
      </c>
      <c r="F188" s="1" t="s">
        <v>286</v>
      </c>
      <c r="G188" s="1" t="s">
        <v>263</v>
      </c>
      <c r="H188" s="39">
        <v>25</v>
      </c>
      <c r="I188" s="1">
        <v>2016</v>
      </c>
      <c r="J188" s="1">
        <v>28</v>
      </c>
      <c r="K188" s="39">
        <v>25.4</v>
      </c>
      <c r="L188" s="1">
        <v>2016</v>
      </c>
      <c r="M188" s="1">
        <v>27</v>
      </c>
      <c r="N188" s="39">
        <v>25.2</v>
      </c>
      <c r="O188" s="1">
        <v>2010</v>
      </c>
      <c r="P188" s="1">
        <v>23</v>
      </c>
      <c r="Q188" s="39">
        <v>23.2</v>
      </c>
      <c r="R188" s="1">
        <v>2010</v>
      </c>
      <c r="S188" s="1">
        <v>30</v>
      </c>
      <c r="T188" s="39">
        <v>22.4</v>
      </c>
      <c r="U188" s="1">
        <v>2008</v>
      </c>
      <c r="V188" s="1">
        <v>9</v>
      </c>
      <c r="W188" s="39">
        <v>19.600000000000001</v>
      </c>
      <c r="X188" s="1">
        <v>2008</v>
      </c>
      <c r="Y188" s="1">
        <v>19</v>
      </c>
      <c r="Z188" s="39">
        <v>19.8</v>
      </c>
      <c r="AA188" s="1">
        <v>2010</v>
      </c>
      <c r="AB188" s="1">
        <v>26</v>
      </c>
      <c r="AC188" s="39">
        <v>21.6</v>
      </c>
      <c r="AD188" s="1">
        <v>2004</v>
      </c>
      <c r="AE188" s="1">
        <v>20</v>
      </c>
      <c r="AF188" s="39">
        <v>21.8</v>
      </c>
      <c r="AG188" s="1">
        <v>2016</v>
      </c>
      <c r="AH188" s="1">
        <v>29</v>
      </c>
      <c r="AI188" s="39">
        <v>20.2</v>
      </c>
      <c r="AJ188" s="1">
        <v>1998</v>
      </c>
      <c r="AK188" s="1">
        <v>27</v>
      </c>
      <c r="AL188" s="39">
        <v>21.4</v>
      </c>
      <c r="AM188" s="1">
        <v>2012</v>
      </c>
      <c r="AN188" s="1">
        <v>19</v>
      </c>
      <c r="AO188" s="39">
        <v>22.4</v>
      </c>
      <c r="AP188" s="1">
        <v>2011</v>
      </c>
      <c r="AQ188" s="1">
        <v>28</v>
      </c>
    </row>
    <row r="189" spans="1:43" ht="14.45" customHeight="1" x14ac:dyDescent="0.25">
      <c r="A189" s="1">
        <v>24035400</v>
      </c>
      <c r="B189" s="1" t="s">
        <v>1098</v>
      </c>
      <c r="C189" s="1">
        <v>6.8452777779999998</v>
      </c>
      <c r="D189" s="1">
        <v>-72.67777778</v>
      </c>
      <c r="E189" s="1">
        <v>2841</v>
      </c>
      <c r="F189" s="1" t="s">
        <v>393</v>
      </c>
      <c r="G189" s="1" t="s">
        <v>49</v>
      </c>
      <c r="H189" s="39">
        <v>23</v>
      </c>
      <c r="I189" s="1">
        <v>2016</v>
      </c>
      <c r="J189" s="1">
        <v>25</v>
      </c>
      <c r="K189" s="39">
        <v>23.2</v>
      </c>
      <c r="L189" s="1">
        <v>2007</v>
      </c>
      <c r="M189" s="1">
        <v>2</v>
      </c>
      <c r="N189" s="39">
        <v>24</v>
      </c>
      <c r="O189" s="1">
        <v>2016</v>
      </c>
      <c r="P189" s="1">
        <v>25</v>
      </c>
      <c r="Q189" s="39">
        <v>23.8</v>
      </c>
      <c r="R189" s="1">
        <v>2024</v>
      </c>
      <c r="S189" s="1">
        <v>13</v>
      </c>
      <c r="T189" s="39">
        <v>23</v>
      </c>
      <c r="U189" s="1">
        <v>2020</v>
      </c>
      <c r="V189" s="1">
        <v>24</v>
      </c>
      <c r="W189" s="39">
        <v>21.8</v>
      </c>
      <c r="X189" s="1">
        <v>2013</v>
      </c>
      <c r="Y189" s="1">
        <v>26</v>
      </c>
      <c r="Z189" s="39">
        <v>21</v>
      </c>
      <c r="AA189" s="1">
        <v>2019</v>
      </c>
      <c r="AB189" s="1">
        <v>4</v>
      </c>
      <c r="AC189" s="39">
        <v>21.8</v>
      </c>
      <c r="AD189" s="1">
        <v>2017</v>
      </c>
      <c r="AE189" s="1">
        <v>17</v>
      </c>
      <c r="AF189" s="39">
        <v>21.6</v>
      </c>
      <c r="AG189" s="1">
        <v>2023</v>
      </c>
      <c r="AH189" s="1">
        <v>28</v>
      </c>
      <c r="AI189" s="39">
        <v>22</v>
      </c>
      <c r="AJ189" s="1">
        <v>2017</v>
      </c>
      <c r="AK189" s="1">
        <v>20</v>
      </c>
      <c r="AL189" s="39">
        <v>21.8</v>
      </c>
      <c r="AM189" s="1">
        <v>2008</v>
      </c>
      <c r="AN189" s="1">
        <v>25</v>
      </c>
      <c r="AO189" s="39">
        <v>22</v>
      </c>
      <c r="AP189" s="1">
        <v>2006</v>
      </c>
      <c r="AQ189" s="1">
        <v>22</v>
      </c>
    </row>
    <row r="190" spans="1:43" ht="14.45" customHeight="1" x14ac:dyDescent="0.25">
      <c r="A190" s="1">
        <v>24055030</v>
      </c>
      <c r="B190" s="1" t="s">
        <v>1099</v>
      </c>
      <c r="C190" s="1">
        <v>6.7927777779999996</v>
      </c>
      <c r="D190" s="1">
        <v>-73.282749999999993</v>
      </c>
      <c r="E190" s="1">
        <v>1810</v>
      </c>
      <c r="F190" s="1" t="s">
        <v>420</v>
      </c>
      <c r="G190" s="1" t="s">
        <v>49</v>
      </c>
      <c r="H190" s="39">
        <v>28</v>
      </c>
      <c r="I190" s="1">
        <v>2024</v>
      </c>
      <c r="J190" s="1">
        <v>22</v>
      </c>
      <c r="K190" s="39">
        <v>29.8</v>
      </c>
      <c r="L190" s="1">
        <v>2016</v>
      </c>
      <c r="M190" s="1">
        <v>16</v>
      </c>
      <c r="N190" s="39">
        <v>29.6</v>
      </c>
      <c r="O190" s="1">
        <v>2024</v>
      </c>
      <c r="P190" s="1">
        <v>18</v>
      </c>
      <c r="Q190" s="39">
        <v>28.8</v>
      </c>
      <c r="R190" s="1">
        <v>2024</v>
      </c>
      <c r="S190" s="1">
        <v>10</v>
      </c>
      <c r="T190" s="39">
        <v>28.6</v>
      </c>
      <c r="U190" s="1">
        <v>2020</v>
      </c>
      <c r="V190" s="1">
        <v>10</v>
      </c>
      <c r="W190" s="39">
        <v>28.4</v>
      </c>
      <c r="X190" s="1">
        <v>1998</v>
      </c>
      <c r="Y190" s="1">
        <v>14</v>
      </c>
      <c r="Z190" s="39">
        <v>27</v>
      </c>
      <c r="AA190" s="1">
        <v>2015</v>
      </c>
      <c r="AB190" s="1">
        <v>3</v>
      </c>
      <c r="AC190" s="39">
        <v>31.6</v>
      </c>
      <c r="AD190" s="1">
        <v>2025</v>
      </c>
      <c r="AE190" s="1">
        <v>27</v>
      </c>
      <c r="AF190" s="39">
        <v>27.8</v>
      </c>
      <c r="AG190" s="1">
        <v>2015</v>
      </c>
      <c r="AH190" s="1">
        <v>15</v>
      </c>
      <c r="AI190" s="39">
        <v>28</v>
      </c>
      <c r="AJ190" s="1">
        <v>2002</v>
      </c>
      <c r="AK190" s="1">
        <v>16</v>
      </c>
      <c r="AL190" s="39">
        <v>27.2</v>
      </c>
      <c r="AM190" s="1">
        <v>2015</v>
      </c>
      <c r="AN190" s="1">
        <v>26</v>
      </c>
      <c r="AO190" s="39">
        <v>27</v>
      </c>
      <c r="AP190" s="1">
        <v>2015</v>
      </c>
      <c r="AQ190" s="1">
        <v>31</v>
      </c>
    </row>
    <row r="191" spans="1:43" ht="14.45" customHeight="1" x14ac:dyDescent="0.25">
      <c r="A191" s="1">
        <v>24055040</v>
      </c>
      <c r="B191" s="1" t="s">
        <v>1100</v>
      </c>
      <c r="C191" s="1">
        <v>6.5497222219999998</v>
      </c>
      <c r="D191" s="1">
        <v>-73.292000000000002</v>
      </c>
      <c r="E191" s="1">
        <v>940</v>
      </c>
      <c r="F191" s="1" t="s">
        <v>391</v>
      </c>
      <c r="G191" s="1" t="s">
        <v>49</v>
      </c>
      <c r="H191" s="39">
        <v>38.200000000000003</v>
      </c>
      <c r="I191" s="1">
        <v>1998</v>
      </c>
      <c r="J191" s="1">
        <v>23</v>
      </c>
      <c r="K191" s="39">
        <v>38.799999999999997</v>
      </c>
      <c r="L191" s="1">
        <v>2016</v>
      </c>
      <c r="M191" s="1">
        <v>16</v>
      </c>
      <c r="N191" s="39">
        <v>39.200000000000003</v>
      </c>
      <c r="O191" s="1">
        <v>2016</v>
      </c>
      <c r="P191" s="1">
        <v>26</v>
      </c>
      <c r="Q191" s="39">
        <v>38.4</v>
      </c>
      <c r="R191" s="1">
        <v>2016</v>
      </c>
      <c r="S191" s="1">
        <v>20</v>
      </c>
      <c r="T191" s="39">
        <v>36.799999999999997</v>
      </c>
      <c r="U191" s="1">
        <v>1993</v>
      </c>
      <c r="V191" s="1">
        <v>27</v>
      </c>
      <c r="W191" s="39">
        <v>37</v>
      </c>
      <c r="X191" s="1">
        <v>2014</v>
      </c>
      <c r="Y191" s="1">
        <v>29</v>
      </c>
      <c r="Z191" s="39">
        <v>37.6</v>
      </c>
      <c r="AA191" s="1">
        <v>2015</v>
      </c>
      <c r="AB191" s="1">
        <v>2</v>
      </c>
      <c r="AC191" s="39">
        <v>37.200000000000003</v>
      </c>
      <c r="AD191" s="1">
        <v>2015</v>
      </c>
      <c r="AE191" s="1">
        <v>5</v>
      </c>
      <c r="AF191" s="39">
        <v>37</v>
      </c>
      <c r="AG191" s="1">
        <v>2023</v>
      </c>
      <c r="AH191" s="1">
        <v>16</v>
      </c>
      <c r="AI191" s="39">
        <v>38.6</v>
      </c>
      <c r="AJ191" s="1">
        <v>1992</v>
      </c>
      <c r="AK191" s="1">
        <v>28</v>
      </c>
      <c r="AL191" s="39">
        <v>38.6</v>
      </c>
      <c r="AM191" s="1">
        <v>1992</v>
      </c>
      <c r="AN191" s="1">
        <v>26</v>
      </c>
      <c r="AO191" s="39">
        <v>37.200000000000003</v>
      </c>
      <c r="AP191" s="1">
        <v>2015</v>
      </c>
      <c r="AQ191" s="1">
        <v>29</v>
      </c>
    </row>
    <row r="192" spans="1:43" ht="14.45" customHeight="1" x14ac:dyDescent="0.25">
      <c r="A192" s="1">
        <v>24065010</v>
      </c>
      <c r="B192" s="1" t="s">
        <v>1101</v>
      </c>
      <c r="C192" s="1">
        <v>7.2461111110000003</v>
      </c>
      <c r="D192" s="1">
        <v>-73.790000000000006</v>
      </c>
      <c r="E192" s="1">
        <v>138</v>
      </c>
      <c r="F192" s="1" t="s">
        <v>824</v>
      </c>
      <c r="G192" s="1" t="s">
        <v>49</v>
      </c>
      <c r="H192" s="39">
        <v>38.799999999999997</v>
      </c>
      <c r="I192" s="1">
        <v>1998</v>
      </c>
      <c r="J192" s="1">
        <v>26</v>
      </c>
      <c r="K192" s="39">
        <v>39</v>
      </c>
      <c r="L192" s="1">
        <v>1998</v>
      </c>
      <c r="M192" s="1">
        <v>17</v>
      </c>
      <c r="N192" s="39">
        <v>38.6</v>
      </c>
      <c r="O192" s="1">
        <v>1990</v>
      </c>
      <c r="P192" s="1">
        <v>13</v>
      </c>
      <c r="Q192" s="39">
        <v>38</v>
      </c>
      <c r="R192" s="1">
        <v>2004</v>
      </c>
      <c r="S192" s="1">
        <v>6</v>
      </c>
      <c r="T192" s="39">
        <v>38.4</v>
      </c>
      <c r="U192" s="1">
        <v>1979</v>
      </c>
      <c r="V192" s="1">
        <v>7</v>
      </c>
      <c r="W192" s="39">
        <v>37.799999999999997</v>
      </c>
      <c r="X192" s="1">
        <v>1980</v>
      </c>
      <c r="Y192" s="1">
        <v>26</v>
      </c>
      <c r="Z192" s="39">
        <v>38.799999999999997</v>
      </c>
      <c r="AA192" s="1">
        <v>1997</v>
      </c>
      <c r="AB192" s="1">
        <v>20</v>
      </c>
      <c r="AC192" s="39">
        <v>38.6</v>
      </c>
      <c r="AD192" s="1">
        <v>1979</v>
      </c>
      <c r="AE192" s="1">
        <v>10</v>
      </c>
      <c r="AF192" s="39">
        <v>37.6</v>
      </c>
      <c r="AG192" s="1">
        <v>1991</v>
      </c>
      <c r="AH192" s="1">
        <v>3</v>
      </c>
      <c r="AI192" s="39">
        <v>37.799999999999997</v>
      </c>
      <c r="AJ192" s="1">
        <v>1997</v>
      </c>
      <c r="AK192" s="1">
        <v>27</v>
      </c>
      <c r="AL192" s="39">
        <v>36.799999999999997</v>
      </c>
      <c r="AM192" s="1">
        <v>1979</v>
      </c>
      <c r="AN192" s="1">
        <v>23</v>
      </c>
      <c r="AO192" s="39">
        <v>37.799999999999997</v>
      </c>
      <c r="AP192" s="1">
        <v>1978</v>
      </c>
      <c r="AQ192" s="1">
        <v>31</v>
      </c>
    </row>
    <row r="193" spans="1:43" ht="14.45" customHeight="1" x14ac:dyDescent="0.25">
      <c r="A193" s="1">
        <v>25015010</v>
      </c>
      <c r="B193" s="1" t="s">
        <v>1102</v>
      </c>
      <c r="C193" s="1">
        <v>8.1807777779999995</v>
      </c>
      <c r="D193" s="1">
        <v>-75.632277779999995</v>
      </c>
      <c r="E193" s="1">
        <v>170</v>
      </c>
      <c r="F193" s="1" t="s">
        <v>162</v>
      </c>
      <c r="G193" s="1" t="s">
        <v>909</v>
      </c>
      <c r="H193" s="39">
        <v>37</v>
      </c>
      <c r="I193" s="1">
        <v>1998</v>
      </c>
      <c r="J193" s="1">
        <v>13</v>
      </c>
      <c r="K193" s="39">
        <v>38</v>
      </c>
      <c r="L193" s="1">
        <v>1992</v>
      </c>
      <c r="M193" s="1">
        <v>25</v>
      </c>
      <c r="N193" s="39">
        <v>38.6</v>
      </c>
      <c r="O193" s="1">
        <v>1990</v>
      </c>
      <c r="P193" s="1">
        <v>25</v>
      </c>
      <c r="Q193" s="39">
        <v>37.799999999999997</v>
      </c>
      <c r="R193" s="1">
        <v>1990</v>
      </c>
      <c r="S193" s="1">
        <v>10</v>
      </c>
      <c r="T193" s="39">
        <v>38.700000000000003</v>
      </c>
      <c r="U193" s="1">
        <v>1990</v>
      </c>
      <c r="V193" s="1">
        <v>1</v>
      </c>
      <c r="W193" s="39">
        <v>39.799999999999997</v>
      </c>
      <c r="X193" s="1">
        <v>1992</v>
      </c>
      <c r="Y193" s="1">
        <v>24</v>
      </c>
      <c r="Z193" s="39">
        <v>37.799999999999997</v>
      </c>
      <c r="AA193" s="1">
        <v>1992</v>
      </c>
      <c r="AB193" s="1">
        <v>20</v>
      </c>
      <c r="AC193" s="39">
        <v>37.799999999999997</v>
      </c>
      <c r="AD193" s="1">
        <v>1987</v>
      </c>
      <c r="AE193" s="1">
        <v>11</v>
      </c>
      <c r="AF193" s="39">
        <v>39.6</v>
      </c>
      <c r="AG193" s="1">
        <v>1992</v>
      </c>
      <c r="AH193" s="1">
        <v>15</v>
      </c>
      <c r="AI193" s="39">
        <v>38.5</v>
      </c>
      <c r="AJ193" s="1">
        <v>1989</v>
      </c>
      <c r="AK193" s="1">
        <v>30</v>
      </c>
      <c r="AL193" s="39">
        <v>38.1</v>
      </c>
      <c r="AM193" s="1">
        <v>1991</v>
      </c>
      <c r="AN193" s="1">
        <v>8</v>
      </c>
      <c r="AO193" s="39">
        <v>39.6</v>
      </c>
      <c r="AP193" s="1">
        <v>1990</v>
      </c>
      <c r="AQ193" s="1">
        <v>10</v>
      </c>
    </row>
    <row r="194" spans="1:43" ht="14.45" customHeight="1" x14ac:dyDescent="0.25">
      <c r="A194" s="1">
        <v>25025002</v>
      </c>
      <c r="B194" s="1" t="s">
        <v>1103</v>
      </c>
      <c r="C194" s="1">
        <v>9.3040555559999998</v>
      </c>
      <c r="D194" s="1">
        <v>-74.273638890000001</v>
      </c>
      <c r="E194" s="1">
        <v>25</v>
      </c>
      <c r="F194" s="1" t="s">
        <v>252</v>
      </c>
      <c r="G194" s="1" t="s">
        <v>31</v>
      </c>
      <c r="H194" s="39">
        <v>40.4</v>
      </c>
      <c r="I194" s="1">
        <v>2020</v>
      </c>
      <c r="J194" s="1">
        <v>17</v>
      </c>
      <c r="K194" s="39">
        <v>44</v>
      </c>
      <c r="L194" s="1">
        <v>2017</v>
      </c>
      <c r="M194" s="1">
        <v>15</v>
      </c>
      <c r="N194" s="39">
        <v>41.2</v>
      </c>
      <c r="O194" s="1">
        <v>2016</v>
      </c>
      <c r="P194" s="1">
        <v>23</v>
      </c>
      <c r="Q194" s="39">
        <v>40.799999999999997</v>
      </c>
      <c r="R194" s="1">
        <v>2024</v>
      </c>
      <c r="S194" s="1">
        <v>13</v>
      </c>
      <c r="T194" s="39">
        <v>39.6</v>
      </c>
      <c r="U194" s="1">
        <v>1997</v>
      </c>
      <c r="V194" s="1">
        <v>24</v>
      </c>
      <c r="W194" s="39">
        <v>41</v>
      </c>
      <c r="X194" s="1">
        <v>2015</v>
      </c>
      <c r="Y194" s="1">
        <v>24</v>
      </c>
      <c r="Z194" s="39">
        <v>41.8</v>
      </c>
      <c r="AA194" s="1">
        <v>1997</v>
      </c>
      <c r="AB194" s="1">
        <v>25</v>
      </c>
      <c r="AC194" s="39">
        <v>40</v>
      </c>
      <c r="AD194" s="1">
        <v>2015</v>
      </c>
      <c r="AE194" s="1">
        <v>3</v>
      </c>
      <c r="AF194" s="39">
        <v>38.799999999999997</v>
      </c>
      <c r="AG194" s="1">
        <v>2023</v>
      </c>
      <c r="AH194" s="1">
        <v>4</v>
      </c>
      <c r="AI194" s="39">
        <v>37.200000000000003</v>
      </c>
      <c r="AJ194" s="1">
        <v>1997</v>
      </c>
      <c r="AK194" s="1">
        <v>30</v>
      </c>
      <c r="AL194" s="39">
        <v>37.700000000000003</v>
      </c>
      <c r="AM194" s="1">
        <v>1998</v>
      </c>
      <c r="AN194" s="1">
        <v>2</v>
      </c>
      <c r="AO194" s="39">
        <v>39.4</v>
      </c>
      <c r="AP194" s="1">
        <v>2015</v>
      </c>
      <c r="AQ194" s="1">
        <v>31</v>
      </c>
    </row>
    <row r="195" spans="1:43" ht="14.45" customHeight="1" x14ac:dyDescent="0.25">
      <c r="A195" s="1">
        <v>25025030</v>
      </c>
      <c r="B195" s="1" t="s">
        <v>1104</v>
      </c>
      <c r="C195" s="1">
        <v>8.2950638889999997</v>
      </c>
      <c r="D195" s="1">
        <v>-75.164555559999997</v>
      </c>
      <c r="E195" s="1">
        <v>20</v>
      </c>
      <c r="F195" s="1" t="s">
        <v>1105</v>
      </c>
      <c r="G195" s="1" t="s">
        <v>909</v>
      </c>
      <c r="H195" s="39">
        <v>37.200000000000003</v>
      </c>
      <c r="I195" s="1">
        <v>1991</v>
      </c>
      <c r="J195" s="1">
        <v>11</v>
      </c>
      <c r="K195" s="39">
        <v>39.6</v>
      </c>
      <c r="L195" s="1">
        <v>1998</v>
      </c>
      <c r="M195" s="1">
        <v>17</v>
      </c>
      <c r="N195" s="39">
        <v>39.9</v>
      </c>
      <c r="O195" s="1">
        <v>1992</v>
      </c>
      <c r="P195" s="1">
        <v>27</v>
      </c>
      <c r="Q195" s="39">
        <v>39.200000000000003</v>
      </c>
      <c r="R195" s="1">
        <v>2017</v>
      </c>
      <c r="S195" s="1">
        <v>6</v>
      </c>
      <c r="T195" s="39">
        <v>38.799999999999997</v>
      </c>
      <c r="U195" s="1">
        <v>2017</v>
      </c>
      <c r="V195" s="1">
        <v>23</v>
      </c>
      <c r="W195" s="39">
        <v>38.4</v>
      </c>
      <c r="X195" s="1">
        <v>2017</v>
      </c>
      <c r="Y195" s="1">
        <v>4</v>
      </c>
      <c r="Z195" s="39">
        <v>38.799999999999997</v>
      </c>
      <c r="AA195" s="1">
        <v>1995</v>
      </c>
      <c r="AB195" s="1">
        <v>1</v>
      </c>
      <c r="AC195" s="39">
        <v>38.200000000000003</v>
      </c>
      <c r="AD195" s="1">
        <v>2023</v>
      </c>
      <c r="AE195" s="1">
        <v>9</v>
      </c>
      <c r="AF195" s="39">
        <v>37.4</v>
      </c>
      <c r="AG195" s="1">
        <v>2015</v>
      </c>
      <c r="AH195" s="1">
        <v>20</v>
      </c>
      <c r="AI195" s="39">
        <v>36.6</v>
      </c>
      <c r="AJ195" s="1">
        <v>2017</v>
      </c>
      <c r="AK195" s="1">
        <v>20</v>
      </c>
      <c r="AL195" s="39">
        <v>36.4</v>
      </c>
      <c r="AM195" s="1">
        <v>2000</v>
      </c>
      <c r="AN195" s="1">
        <v>6</v>
      </c>
      <c r="AO195" s="39">
        <v>37.799999999999997</v>
      </c>
      <c r="AP195" s="1">
        <v>1994</v>
      </c>
      <c r="AQ195" s="1">
        <v>23</v>
      </c>
    </row>
    <row r="196" spans="1:43" ht="14.45" customHeight="1" x14ac:dyDescent="0.25">
      <c r="A196" s="1">
        <v>25025080</v>
      </c>
      <c r="B196" s="1" t="s">
        <v>1106</v>
      </c>
      <c r="C196" s="1">
        <v>9.3338888890000007</v>
      </c>
      <c r="D196" s="1">
        <v>-75.283055559999994</v>
      </c>
      <c r="E196" s="1">
        <v>166</v>
      </c>
      <c r="F196" s="1" t="s">
        <v>127</v>
      </c>
      <c r="G196" s="1" t="s">
        <v>126</v>
      </c>
      <c r="H196" s="39">
        <v>38.4</v>
      </c>
      <c r="I196" s="1">
        <v>2020</v>
      </c>
      <c r="J196" s="1">
        <v>17</v>
      </c>
      <c r="K196" s="39">
        <v>40</v>
      </c>
      <c r="L196" s="1">
        <v>1998</v>
      </c>
      <c r="M196" s="1">
        <v>17</v>
      </c>
      <c r="N196" s="39">
        <v>39.200000000000003</v>
      </c>
      <c r="O196" s="1">
        <v>2016</v>
      </c>
      <c r="P196" s="1">
        <v>25</v>
      </c>
      <c r="Q196" s="39">
        <v>39.200000000000003</v>
      </c>
      <c r="R196" s="1">
        <v>2024</v>
      </c>
      <c r="S196" s="1">
        <v>13</v>
      </c>
      <c r="T196" s="39">
        <v>37.6</v>
      </c>
      <c r="U196" s="1">
        <v>2010</v>
      </c>
      <c r="V196" s="1">
        <v>10</v>
      </c>
      <c r="W196" s="39">
        <v>36.799999999999997</v>
      </c>
      <c r="X196" s="1">
        <v>2015</v>
      </c>
      <c r="Y196" s="1">
        <v>19</v>
      </c>
      <c r="Z196" s="39">
        <v>38.200000000000003</v>
      </c>
      <c r="AA196" s="1">
        <v>1997</v>
      </c>
      <c r="AB196" s="1">
        <v>24</v>
      </c>
      <c r="AC196" s="39">
        <v>38.200000000000003</v>
      </c>
      <c r="AD196" s="1">
        <v>2015</v>
      </c>
      <c r="AE196" s="1">
        <v>5</v>
      </c>
      <c r="AF196" s="39">
        <v>37.4</v>
      </c>
      <c r="AG196" s="1">
        <v>2019</v>
      </c>
      <c r="AH196" s="1">
        <v>11</v>
      </c>
      <c r="AI196" s="39">
        <v>35.799999999999997</v>
      </c>
      <c r="AJ196" s="1">
        <v>2014</v>
      </c>
      <c r="AK196" s="1">
        <v>1</v>
      </c>
      <c r="AL196" s="39">
        <v>35.6</v>
      </c>
      <c r="AM196" s="1">
        <v>2023</v>
      </c>
      <c r="AN196" s="1">
        <v>9</v>
      </c>
      <c r="AO196" s="39">
        <v>37.4</v>
      </c>
      <c r="AP196" s="1">
        <v>2015</v>
      </c>
      <c r="AQ196" s="1">
        <v>26</v>
      </c>
    </row>
    <row r="197" spans="1:43" ht="14.45" customHeight="1" x14ac:dyDescent="0.25">
      <c r="A197" s="1">
        <v>25025090</v>
      </c>
      <c r="B197" s="1" t="s">
        <v>1107</v>
      </c>
      <c r="C197" s="1">
        <v>9.0463333329999998</v>
      </c>
      <c r="D197" s="1">
        <v>-73.970833330000005</v>
      </c>
      <c r="E197" s="1">
        <v>34</v>
      </c>
      <c r="F197" s="1" t="s">
        <v>270</v>
      </c>
      <c r="G197" s="1" t="s">
        <v>31</v>
      </c>
      <c r="H197" s="39">
        <v>38.6</v>
      </c>
      <c r="I197" s="1">
        <v>1995</v>
      </c>
      <c r="J197" s="1">
        <v>24</v>
      </c>
      <c r="K197" s="39">
        <v>39.4</v>
      </c>
      <c r="L197" s="1">
        <v>2004</v>
      </c>
      <c r="M197" s="1">
        <v>9</v>
      </c>
      <c r="N197" s="39">
        <v>40</v>
      </c>
      <c r="O197" s="1">
        <v>2016</v>
      </c>
      <c r="P197" s="1">
        <v>23</v>
      </c>
      <c r="Q197" s="39">
        <v>39.4</v>
      </c>
      <c r="R197" s="1">
        <v>2001</v>
      </c>
      <c r="S197" s="1">
        <v>28</v>
      </c>
      <c r="T197" s="39">
        <v>38.4</v>
      </c>
      <c r="U197" s="1">
        <v>2002</v>
      </c>
      <c r="V197" s="1">
        <v>12</v>
      </c>
      <c r="W197" s="39">
        <v>39.4</v>
      </c>
      <c r="X197" s="1">
        <v>2001</v>
      </c>
      <c r="Y197" s="1">
        <v>28</v>
      </c>
      <c r="Z197" s="39">
        <v>40</v>
      </c>
      <c r="AA197" s="1">
        <v>2014</v>
      </c>
      <c r="AB197" s="1">
        <v>25</v>
      </c>
      <c r="AC197" s="39">
        <v>40</v>
      </c>
      <c r="AD197" s="1">
        <v>2002</v>
      </c>
      <c r="AE197" s="1">
        <v>17</v>
      </c>
      <c r="AF197" s="39">
        <v>39</v>
      </c>
      <c r="AG197" s="1">
        <v>1993</v>
      </c>
      <c r="AH197" s="1">
        <v>1</v>
      </c>
      <c r="AI197" s="39">
        <v>37.799999999999997</v>
      </c>
      <c r="AJ197" s="1">
        <v>1994</v>
      </c>
      <c r="AK197" s="1">
        <v>7</v>
      </c>
      <c r="AL197" s="39">
        <v>39</v>
      </c>
      <c r="AM197" s="1">
        <v>1978</v>
      </c>
      <c r="AN197" s="1">
        <v>5</v>
      </c>
      <c r="AO197" s="39">
        <v>38.200000000000003</v>
      </c>
      <c r="AP197" s="1">
        <v>2015</v>
      </c>
      <c r="AQ197" s="1">
        <v>31</v>
      </c>
    </row>
    <row r="198" spans="1:43" ht="14.45" customHeight="1" x14ac:dyDescent="0.25">
      <c r="A198" s="1">
        <v>25025100</v>
      </c>
      <c r="B198" s="1" t="s">
        <v>1108</v>
      </c>
      <c r="C198" s="1">
        <v>9.2819444440000005</v>
      </c>
      <c r="D198" s="1">
        <v>-74.845277780000004</v>
      </c>
      <c r="E198" s="1">
        <v>18</v>
      </c>
      <c r="F198" s="1" t="s">
        <v>1109</v>
      </c>
      <c r="G198" s="1" t="s">
        <v>331</v>
      </c>
      <c r="H198" s="39">
        <v>38.4</v>
      </c>
      <c r="I198" s="1">
        <v>2020</v>
      </c>
      <c r="J198" s="1">
        <v>18</v>
      </c>
      <c r="K198" s="39">
        <v>39</v>
      </c>
      <c r="L198" s="1">
        <v>2016</v>
      </c>
      <c r="M198" s="1">
        <v>16</v>
      </c>
      <c r="N198" s="39">
        <v>40</v>
      </c>
      <c r="O198" s="1">
        <v>2016</v>
      </c>
      <c r="P198" s="1">
        <v>23</v>
      </c>
      <c r="Q198" s="39">
        <v>39.6</v>
      </c>
      <c r="R198" s="1">
        <v>2024</v>
      </c>
      <c r="S198" s="1">
        <v>13</v>
      </c>
      <c r="T198" s="39">
        <v>38.4</v>
      </c>
      <c r="U198" s="1">
        <v>2020</v>
      </c>
      <c r="V198" s="1">
        <v>10</v>
      </c>
      <c r="W198" s="39">
        <v>38.4</v>
      </c>
      <c r="X198" s="1">
        <v>2015</v>
      </c>
      <c r="Y198" s="1">
        <v>24</v>
      </c>
      <c r="Z198" s="39">
        <v>39.6</v>
      </c>
      <c r="AA198" s="1">
        <v>1997</v>
      </c>
      <c r="AB198" s="1">
        <v>24</v>
      </c>
      <c r="AC198" s="39">
        <v>39.200000000000003</v>
      </c>
      <c r="AD198" s="1">
        <v>2015</v>
      </c>
      <c r="AE198" s="1">
        <v>5</v>
      </c>
      <c r="AF198" s="39">
        <v>38</v>
      </c>
      <c r="AG198" s="1">
        <v>1978</v>
      </c>
      <c r="AH198" s="1">
        <v>3</v>
      </c>
      <c r="AI198" s="39">
        <v>35.799999999999997</v>
      </c>
      <c r="AJ198" s="1">
        <v>2017</v>
      </c>
      <c r="AK198" s="1">
        <v>17</v>
      </c>
      <c r="AL198" s="39">
        <v>36.4</v>
      </c>
      <c r="AM198" s="1">
        <v>1992</v>
      </c>
      <c r="AN198" s="1">
        <v>15</v>
      </c>
      <c r="AO198" s="39">
        <v>37.6</v>
      </c>
      <c r="AP198" s="1">
        <v>2015</v>
      </c>
      <c r="AQ198" s="1">
        <v>31</v>
      </c>
    </row>
    <row r="199" spans="1:43" ht="14.45" customHeight="1" x14ac:dyDescent="0.25">
      <c r="A199" s="1">
        <v>25025160</v>
      </c>
      <c r="B199" s="1" t="s">
        <v>1110</v>
      </c>
      <c r="C199" s="1">
        <v>8.0038888890000006</v>
      </c>
      <c r="D199" s="1">
        <v>-75.402777779999994</v>
      </c>
      <c r="E199" s="1">
        <v>50</v>
      </c>
      <c r="F199" s="1" t="s">
        <v>142</v>
      </c>
      <c r="G199" s="1" t="s">
        <v>909</v>
      </c>
      <c r="H199" s="39">
        <v>38.4</v>
      </c>
      <c r="I199" s="1">
        <v>1978</v>
      </c>
      <c r="J199" s="1">
        <v>7</v>
      </c>
      <c r="K199" s="39">
        <v>38.6</v>
      </c>
      <c r="L199" s="1">
        <v>1978</v>
      </c>
      <c r="M199" s="1">
        <v>24</v>
      </c>
      <c r="N199" s="39">
        <v>38.6</v>
      </c>
      <c r="O199" s="1">
        <v>1978</v>
      </c>
      <c r="P199" s="1">
        <v>12</v>
      </c>
      <c r="Q199" s="39">
        <v>37.799999999999997</v>
      </c>
      <c r="R199" s="1">
        <v>2024</v>
      </c>
      <c r="S199" s="1">
        <v>10</v>
      </c>
      <c r="T199" s="39">
        <v>38.6</v>
      </c>
      <c r="U199" s="1">
        <v>1978</v>
      </c>
      <c r="V199" s="1">
        <v>23</v>
      </c>
      <c r="W199" s="39">
        <v>36.200000000000003</v>
      </c>
      <c r="X199" s="1">
        <v>2002</v>
      </c>
      <c r="Y199" s="1">
        <v>2</v>
      </c>
      <c r="Z199" s="39">
        <v>36</v>
      </c>
      <c r="AA199" s="1">
        <v>2023</v>
      </c>
      <c r="AB199" s="1">
        <v>20</v>
      </c>
      <c r="AC199" s="39">
        <v>37.200000000000003</v>
      </c>
      <c r="AD199" s="1">
        <v>1990</v>
      </c>
      <c r="AE199" s="1">
        <v>7</v>
      </c>
      <c r="AF199" s="39">
        <v>38.200000000000003</v>
      </c>
      <c r="AG199" s="1">
        <v>1985</v>
      </c>
      <c r="AH199" s="1">
        <v>20</v>
      </c>
      <c r="AI199" s="39">
        <v>36.200000000000003</v>
      </c>
      <c r="AJ199" s="1">
        <v>2001</v>
      </c>
      <c r="AK199" s="1">
        <v>26</v>
      </c>
      <c r="AL199" s="39">
        <v>35.200000000000003</v>
      </c>
      <c r="AM199" s="1">
        <v>2023</v>
      </c>
      <c r="AN199" s="1">
        <v>27</v>
      </c>
      <c r="AO199" s="39">
        <v>35.4</v>
      </c>
      <c r="AP199" s="1">
        <v>2015</v>
      </c>
      <c r="AQ199" s="1">
        <v>26</v>
      </c>
    </row>
    <row r="200" spans="1:43" ht="14.45" customHeight="1" x14ac:dyDescent="0.25">
      <c r="A200" s="1">
        <v>25025170</v>
      </c>
      <c r="B200" s="1" t="s">
        <v>1111</v>
      </c>
      <c r="C200" s="1">
        <v>8.7408611109999992</v>
      </c>
      <c r="D200" s="1">
        <v>-75.498833329999997</v>
      </c>
      <c r="E200" s="1">
        <v>125</v>
      </c>
      <c r="F200" s="1" t="s">
        <v>138</v>
      </c>
      <c r="G200" s="1" t="s">
        <v>909</v>
      </c>
      <c r="H200" s="39">
        <v>38.799999999999997</v>
      </c>
      <c r="I200" s="1">
        <v>2024</v>
      </c>
      <c r="J200" s="1">
        <v>23</v>
      </c>
      <c r="K200" s="39">
        <v>40.4</v>
      </c>
      <c r="L200" s="1">
        <v>1998</v>
      </c>
      <c r="M200" s="1">
        <v>17</v>
      </c>
      <c r="N200" s="39">
        <v>38.200000000000003</v>
      </c>
      <c r="O200" s="1">
        <v>2016</v>
      </c>
      <c r="P200" s="1">
        <v>23</v>
      </c>
      <c r="Q200" s="39">
        <v>38.6</v>
      </c>
      <c r="R200" s="1">
        <v>1992</v>
      </c>
      <c r="S200" s="1">
        <v>9</v>
      </c>
      <c r="T200" s="39">
        <v>37.200000000000003</v>
      </c>
      <c r="U200" s="1">
        <v>1997</v>
      </c>
      <c r="V200" s="1">
        <v>21</v>
      </c>
      <c r="W200" s="39">
        <v>36.200000000000003</v>
      </c>
      <c r="X200" s="1">
        <v>1993</v>
      </c>
      <c r="Y200" s="1">
        <v>3</v>
      </c>
      <c r="Z200" s="39">
        <v>37.200000000000003</v>
      </c>
      <c r="AA200" s="1">
        <v>2014</v>
      </c>
      <c r="AB200" s="1">
        <v>19</v>
      </c>
      <c r="AC200" s="39">
        <v>37.4</v>
      </c>
      <c r="AD200" s="1">
        <v>2023</v>
      </c>
      <c r="AE200" s="1">
        <v>30</v>
      </c>
      <c r="AF200" s="39">
        <v>36.799999999999997</v>
      </c>
      <c r="AG200" s="1">
        <v>2023</v>
      </c>
      <c r="AH200" s="1">
        <v>22</v>
      </c>
      <c r="AI200" s="39">
        <v>35.799999999999997</v>
      </c>
      <c r="AJ200" s="1">
        <v>2023</v>
      </c>
      <c r="AK200" s="1">
        <v>19</v>
      </c>
      <c r="AL200" s="39">
        <v>36</v>
      </c>
      <c r="AM200" s="1">
        <v>2023</v>
      </c>
      <c r="AN200" s="1">
        <v>9</v>
      </c>
      <c r="AO200" s="39">
        <v>37.200000000000003</v>
      </c>
      <c r="AP200" s="1">
        <v>2023</v>
      </c>
      <c r="AQ200" s="1">
        <v>9</v>
      </c>
    </row>
    <row r="201" spans="1:43" ht="14.45" customHeight="1" x14ac:dyDescent="0.25">
      <c r="A201" s="1">
        <v>25025190</v>
      </c>
      <c r="B201" s="1" t="s">
        <v>1112</v>
      </c>
      <c r="C201" s="1">
        <v>8.3993333329999995</v>
      </c>
      <c r="D201" s="1">
        <v>-75.583722219999999</v>
      </c>
      <c r="E201" s="1">
        <v>90</v>
      </c>
      <c r="F201" s="1" t="s">
        <v>162</v>
      </c>
      <c r="G201" s="1" t="s">
        <v>909</v>
      </c>
      <c r="H201" s="39">
        <v>38.1</v>
      </c>
      <c r="I201" s="1">
        <v>2020</v>
      </c>
      <c r="J201" s="1">
        <v>18</v>
      </c>
      <c r="K201" s="39">
        <v>38.799999999999997</v>
      </c>
      <c r="L201" s="1">
        <v>2024</v>
      </c>
      <c r="M201" s="1">
        <v>16</v>
      </c>
      <c r="N201" s="39">
        <v>38.799999999999997</v>
      </c>
      <c r="O201" s="1">
        <v>2004</v>
      </c>
      <c r="P201" s="1">
        <v>13</v>
      </c>
      <c r="Q201" s="39">
        <v>38.799999999999997</v>
      </c>
      <c r="R201" s="1">
        <v>1992</v>
      </c>
      <c r="S201" s="1">
        <v>9</v>
      </c>
      <c r="T201" s="39">
        <v>37.6</v>
      </c>
      <c r="U201" s="1">
        <v>2016</v>
      </c>
      <c r="V201" s="1">
        <v>5</v>
      </c>
      <c r="W201" s="39">
        <v>37.1</v>
      </c>
      <c r="X201" s="1">
        <v>2015</v>
      </c>
      <c r="Y201" s="1">
        <v>24</v>
      </c>
      <c r="Z201" s="39">
        <v>37</v>
      </c>
      <c r="AA201" s="1">
        <v>2015</v>
      </c>
      <c r="AB201" s="1">
        <v>3</v>
      </c>
      <c r="AC201" s="39">
        <v>36.6</v>
      </c>
      <c r="AD201" s="1">
        <v>1987</v>
      </c>
      <c r="AE201" s="1">
        <v>11</v>
      </c>
      <c r="AF201" s="39">
        <v>36.5</v>
      </c>
      <c r="AG201" s="1">
        <v>2024</v>
      </c>
      <c r="AH201" s="1">
        <v>19</v>
      </c>
      <c r="AI201" s="39">
        <v>35.9</v>
      </c>
      <c r="AJ201" s="1">
        <v>2015</v>
      </c>
      <c r="AK201" s="1">
        <v>5</v>
      </c>
      <c r="AL201" s="39">
        <v>35.6</v>
      </c>
      <c r="AM201" s="1">
        <v>2023</v>
      </c>
      <c r="AN201" s="1">
        <v>9</v>
      </c>
      <c r="AO201" s="39">
        <v>36.6</v>
      </c>
      <c r="AP201" s="1">
        <v>1987</v>
      </c>
      <c r="AQ201" s="1">
        <v>28</v>
      </c>
    </row>
    <row r="202" spans="1:43" ht="14.45" customHeight="1" x14ac:dyDescent="0.25">
      <c r="A202" s="1">
        <v>25025210</v>
      </c>
      <c r="B202" s="1" t="s">
        <v>1113</v>
      </c>
      <c r="C202" s="1">
        <v>8.9113888889999995</v>
      </c>
      <c r="D202" s="1">
        <v>-74.457777780000001</v>
      </c>
      <c r="E202" s="1">
        <v>10</v>
      </c>
      <c r="F202" s="1" t="s">
        <v>158</v>
      </c>
      <c r="G202" s="1" t="s">
        <v>331</v>
      </c>
      <c r="H202" s="39">
        <v>38.299999999999997</v>
      </c>
      <c r="I202" s="1">
        <v>2020</v>
      </c>
      <c r="J202" s="1">
        <v>17</v>
      </c>
      <c r="K202" s="39">
        <v>38.4</v>
      </c>
      <c r="L202" s="1">
        <v>2016</v>
      </c>
      <c r="M202" s="1">
        <v>26</v>
      </c>
      <c r="N202" s="39">
        <v>40.200000000000003</v>
      </c>
      <c r="O202" s="1">
        <v>2016</v>
      </c>
      <c r="P202" s="1">
        <v>23</v>
      </c>
      <c r="Q202" s="39">
        <v>38.4</v>
      </c>
      <c r="R202" s="1">
        <v>2016</v>
      </c>
      <c r="S202" s="1">
        <v>9</v>
      </c>
      <c r="T202" s="39">
        <v>39.200000000000003</v>
      </c>
      <c r="U202" s="1">
        <v>2016</v>
      </c>
      <c r="V202" s="1">
        <v>21</v>
      </c>
      <c r="W202" s="39">
        <v>38.799999999999997</v>
      </c>
      <c r="X202" s="1">
        <v>2015</v>
      </c>
      <c r="Y202" s="1">
        <v>24</v>
      </c>
      <c r="Z202" s="39">
        <v>38.1</v>
      </c>
      <c r="AA202" s="1">
        <v>2023</v>
      </c>
      <c r="AB202" s="1">
        <v>29</v>
      </c>
      <c r="AC202" s="39">
        <v>39.6</v>
      </c>
      <c r="AD202" s="1">
        <v>1997</v>
      </c>
      <c r="AE202" s="1">
        <v>8</v>
      </c>
      <c r="AF202" s="39">
        <v>38.200000000000003</v>
      </c>
      <c r="AG202" s="1">
        <v>1980</v>
      </c>
      <c r="AH202" s="1">
        <v>6</v>
      </c>
      <c r="AI202" s="39">
        <v>37.4</v>
      </c>
      <c r="AJ202" s="1">
        <v>1984</v>
      </c>
      <c r="AK202" s="1">
        <v>2</v>
      </c>
      <c r="AL202" s="39">
        <v>37.799999999999997</v>
      </c>
      <c r="AM202" s="1">
        <v>1984</v>
      </c>
      <c r="AN202" s="1">
        <v>28</v>
      </c>
      <c r="AO202" s="39">
        <v>37.799999999999997</v>
      </c>
      <c r="AP202" s="1">
        <v>1983</v>
      </c>
      <c r="AQ202" s="1">
        <v>6</v>
      </c>
    </row>
    <row r="203" spans="1:43" ht="14.45" customHeight="1" x14ac:dyDescent="0.25">
      <c r="A203" s="1">
        <v>25025250</v>
      </c>
      <c r="B203" s="1" t="s">
        <v>1114</v>
      </c>
      <c r="C203" s="1">
        <v>9.3610277780000004</v>
      </c>
      <c r="D203" s="1">
        <v>-73.59338889</v>
      </c>
      <c r="E203" s="1">
        <v>40</v>
      </c>
      <c r="F203" s="1" t="s">
        <v>684</v>
      </c>
      <c r="G203" s="1" t="s">
        <v>43</v>
      </c>
      <c r="H203" s="39">
        <v>39.6</v>
      </c>
      <c r="I203" s="1">
        <v>1998</v>
      </c>
      <c r="J203" s="1">
        <v>22</v>
      </c>
      <c r="K203" s="39">
        <v>42.6</v>
      </c>
      <c r="L203" s="1">
        <v>1998</v>
      </c>
      <c r="M203" s="1">
        <v>17</v>
      </c>
      <c r="N203" s="39">
        <v>42</v>
      </c>
      <c r="O203" s="1">
        <v>1992</v>
      </c>
      <c r="P203" s="1">
        <v>18</v>
      </c>
      <c r="Q203" s="39">
        <v>42</v>
      </c>
      <c r="R203" s="1">
        <v>1992</v>
      </c>
      <c r="S203" s="1">
        <v>10</v>
      </c>
      <c r="T203" s="39">
        <v>39</v>
      </c>
      <c r="U203" s="1">
        <v>2002</v>
      </c>
      <c r="V203" s="1">
        <v>14</v>
      </c>
      <c r="W203" s="39">
        <v>37.6</v>
      </c>
      <c r="X203" s="1">
        <v>2001</v>
      </c>
      <c r="Y203" s="1">
        <v>27</v>
      </c>
      <c r="Z203" s="39">
        <v>41</v>
      </c>
      <c r="AA203" s="1">
        <v>1997</v>
      </c>
      <c r="AB203" s="1">
        <v>27</v>
      </c>
      <c r="AC203" s="39">
        <v>40.200000000000003</v>
      </c>
      <c r="AD203" s="1">
        <v>1986</v>
      </c>
      <c r="AE203" s="1">
        <v>10</v>
      </c>
      <c r="AF203" s="39">
        <v>38.6</v>
      </c>
      <c r="AG203" s="1">
        <v>1991</v>
      </c>
      <c r="AH203" s="1">
        <v>18</v>
      </c>
      <c r="AI203" s="39">
        <v>36.799999999999997</v>
      </c>
      <c r="AJ203" s="1">
        <v>2017</v>
      </c>
      <c r="AK203" s="1">
        <v>16</v>
      </c>
      <c r="AL203" s="39">
        <v>39</v>
      </c>
      <c r="AM203" s="1">
        <v>1993</v>
      </c>
      <c r="AN203" s="1">
        <v>21</v>
      </c>
      <c r="AO203" s="39">
        <v>38.200000000000003</v>
      </c>
      <c r="AP203" s="1">
        <v>1997</v>
      </c>
      <c r="AQ203" s="1">
        <v>24</v>
      </c>
    </row>
    <row r="204" spans="1:43" ht="14.45" customHeight="1" x14ac:dyDescent="0.25">
      <c r="A204" s="1">
        <v>25025270</v>
      </c>
      <c r="B204" s="1" t="s">
        <v>1115</v>
      </c>
      <c r="C204" s="1">
        <v>9.3163888890000006</v>
      </c>
      <c r="D204" s="1">
        <v>-75.387500000000003</v>
      </c>
      <c r="E204" s="1">
        <v>160</v>
      </c>
      <c r="F204" s="1" t="s">
        <v>179</v>
      </c>
      <c r="G204" s="1" t="s">
        <v>126</v>
      </c>
      <c r="H204" s="39">
        <v>37.6</v>
      </c>
      <c r="I204" s="1">
        <v>2020</v>
      </c>
      <c r="J204" s="1">
        <v>17</v>
      </c>
      <c r="K204" s="39">
        <v>39.6</v>
      </c>
      <c r="L204" s="1">
        <v>1998</v>
      </c>
      <c r="M204" s="1">
        <v>17</v>
      </c>
      <c r="N204" s="39">
        <v>38.4</v>
      </c>
      <c r="O204" s="1">
        <v>2016</v>
      </c>
      <c r="P204" s="1">
        <v>23</v>
      </c>
      <c r="Q204" s="39">
        <v>39.799999999999997</v>
      </c>
      <c r="R204" s="1">
        <v>2024</v>
      </c>
      <c r="S204" s="1">
        <v>13</v>
      </c>
      <c r="T204" s="39">
        <v>37</v>
      </c>
      <c r="U204" s="1">
        <v>2002</v>
      </c>
      <c r="V204" s="1">
        <v>12</v>
      </c>
      <c r="W204" s="39">
        <v>37.799999999999997</v>
      </c>
      <c r="X204" s="1">
        <v>2015</v>
      </c>
      <c r="Y204" s="1">
        <v>25</v>
      </c>
      <c r="Z204" s="39">
        <v>39.4</v>
      </c>
      <c r="AA204" s="1">
        <v>1997</v>
      </c>
      <c r="AB204" s="1">
        <v>24</v>
      </c>
      <c r="AC204" s="39">
        <v>37.4</v>
      </c>
      <c r="AD204" s="1">
        <v>2015</v>
      </c>
      <c r="AE204" s="1">
        <v>5</v>
      </c>
      <c r="AF204" s="39">
        <v>36</v>
      </c>
      <c r="AG204" s="1">
        <v>2023</v>
      </c>
      <c r="AH204" s="1">
        <v>6</v>
      </c>
      <c r="AI204" s="39">
        <v>35.4</v>
      </c>
      <c r="AJ204" s="1">
        <v>2015</v>
      </c>
      <c r="AK204" s="1">
        <v>6</v>
      </c>
      <c r="AL204" s="39">
        <v>35.6</v>
      </c>
      <c r="AM204" s="1">
        <v>1997</v>
      </c>
      <c r="AN204" s="1">
        <v>2</v>
      </c>
      <c r="AO204" s="39">
        <v>37.200000000000003</v>
      </c>
      <c r="AP204" s="1">
        <v>2015</v>
      </c>
      <c r="AQ204" s="1">
        <v>31</v>
      </c>
    </row>
    <row r="205" spans="1:43" ht="14.45" customHeight="1" x14ac:dyDescent="0.25">
      <c r="A205" s="1">
        <v>25025330</v>
      </c>
      <c r="B205" s="1" t="s">
        <v>1116</v>
      </c>
      <c r="C205" s="1">
        <v>8.9542222220000003</v>
      </c>
      <c r="D205" s="1">
        <v>-73.630083330000005</v>
      </c>
      <c r="E205" s="1">
        <v>50</v>
      </c>
      <c r="F205" s="1" t="s">
        <v>260</v>
      </c>
      <c r="G205" s="1" t="s">
        <v>43</v>
      </c>
      <c r="H205" s="39">
        <v>40.4</v>
      </c>
      <c r="I205" s="1">
        <v>1999</v>
      </c>
      <c r="J205" s="1">
        <v>7</v>
      </c>
      <c r="K205" s="39">
        <v>41.6</v>
      </c>
      <c r="L205" s="1">
        <v>2020</v>
      </c>
      <c r="M205" s="1">
        <v>19</v>
      </c>
      <c r="N205" s="39">
        <v>41.2</v>
      </c>
      <c r="O205" s="1">
        <v>2002</v>
      </c>
      <c r="P205" s="1">
        <v>23</v>
      </c>
      <c r="Q205" s="39">
        <v>41.4</v>
      </c>
      <c r="R205" s="1">
        <v>1992</v>
      </c>
      <c r="S205" s="1">
        <v>9</v>
      </c>
      <c r="T205" s="39">
        <v>39.799999999999997</v>
      </c>
      <c r="U205" s="1">
        <v>2002</v>
      </c>
      <c r="V205" s="1">
        <v>5</v>
      </c>
      <c r="W205" s="39">
        <v>39</v>
      </c>
      <c r="X205" s="1">
        <v>2014</v>
      </c>
      <c r="Y205" s="1">
        <v>29</v>
      </c>
      <c r="Z205" s="39">
        <v>41</v>
      </c>
      <c r="AA205" s="1">
        <v>1997</v>
      </c>
      <c r="AB205" s="1">
        <v>24</v>
      </c>
      <c r="AC205" s="39">
        <v>40</v>
      </c>
      <c r="AD205" s="1">
        <v>2002</v>
      </c>
      <c r="AE205" s="1">
        <v>17</v>
      </c>
      <c r="AF205" s="39">
        <v>38.200000000000003</v>
      </c>
      <c r="AG205" s="1">
        <v>1991</v>
      </c>
      <c r="AH205" s="1">
        <v>14</v>
      </c>
      <c r="AI205" s="39">
        <v>37.4</v>
      </c>
      <c r="AJ205" s="1">
        <v>1993</v>
      </c>
      <c r="AK205" s="1">
        <v>5</v>
      </c>
      <c r="AL205" s="39">
        <v>37.4</v>
      </c>
      <c r="AM205" s="1">
        <v>2002</v>
      </c>
      <c r="AN205" s="1">
        <v>28</v>
      </c>
      <c r="AO205" s="39">
        <v>37.6</v>
      </c>
      <c r="AP205" s="1">
        <v>2009</v>
      </c>
      <c r="AQ205" s="1">
        <v>12</v>
      </c>
    </row>
    <row r="206" spans="1:43" ht="14.45" customHeight="1" x14ac:dyDescent="0.25">
      <c r="A206" s="1">
        <v>25025380</v>
      </c>
      <c r="B206" s="1" t="s">
        <v>1117</v>
      </c>
      <c r="C206" s="1">
        <v>9.1638888890000008</v>
      </c>
      <c r="D206" s="1">
        <v>-75.044722219999997</v>
      </c>
      <c r="E206" s="1">
        <v>20</v>
      </c>
      <c r="F206" s="1" t="s">
        <v>168</v>
      </c>
      <c r="G206" s="1" t="s">
        <v>126</v>
      </c>
      <c r="H206" s="39">
        <v>36.799999999999997</v>
      </c>
      <c r="I206" s="1">
        <v>2025</v>
      </c>
      <c r="J206" s="1">
        <v>26</v>
      </c>
      <c r="K206" s="39">
        <v>39.4</v>
      </c>
      <c r="L206" s="1">
        <v>2016</v>
      </c>
      <c r="M206" s="1">
        <v>21</v>
      </c>
      <c r="N206" s="39">
        <v>39.4</v>
      </c>
      <c r="O206" s="1">
        <v>2016</v>
      </c>
      <c r="P206" s="1">
        <v>31</v>
      </c>
      <c r="Q206" s="39">
        <v>39.9</v>
      </c>
      <c r="R206" s="1">
        <v>2016</v>
      </c>
      <c r="S206" s="1">
        <v>15</v>
      </c>
      <c r="T206" s="39">
        <v>39.799999999999997</v>
      </c>
      <c r="U206" s="1">
        <v>2016</v>
      </c>
      <c r="V206" s="1">
        <v>19</v>
      </c>
      <c r="W206" s="39">
        <v>38.799999999999997</v>
      </c>
      <c r="X206" s="1">
        <v>2016</v>
      </c>
      <c r="Y206" s="1">
        <v>28</v>
      </c>
      <c r="Z206" s="39">
        <v>38.6</v>
      </c>
      <c r="AA206" s="1">
        <v>2015</v>
      </c>
      <c r="AB206" s="1">
        <v>3</v>
      </c>
      <c r="AC206" s="39">
        <v>39</v>
      </c>
      <c r="AD206" s="1">
        <v>2015</v>
      </c>
      <c r="AE206" s="1">
        <v>20</v>
      </c>
      <c r="AF206" s="39">
        <v>38.799999999999997</v>
      </c>
      <c r="AG206" s="1">
        <v>2015</v>
      </c>
      <c r="AH206" s="1">
        <v>9</v>
      </c>
      <c r="AI206" s="39">
        <v>39.6</v>
      </c>
      <c r="AJ206" s="1">
        <v>2015</v>
      </c>
      <c r="AK206" s="1">
        <v>5</v>
      </c>
      <c r="AL206" s="39">
        <v>36.799999999999997</v>
      </c>
      <c r="AM206" s="1">
        <v>2023</v>
      </c>
      <c r="AN206" s="1">
        <v>27</v>
      </c>
      <c r="AO206" s="39">
        <v>35.799999999999997</v>
      </c>
      <c r="AP206" s="1">
        <v>1986</v>
      </c>
      <c r="AQ206" s="1">
        <v>21</v>
      </c>
    </row>
    <row r="207" spans="1:43" ht="14.45" customHeight="1" x14ac:dyDescent="0.25">
      <c r="A207" s="1">
        <v>26015020</v>
      </c>
      <c r="B207" s="1" t="s">
        <v>1118</v>
      </c>
      <c r="C207" s="1">
        <v>2.1917219999999999</v>
      </c>
      <c r="D207" s="1">
        <v>-76.482028</v>
      </c>
      <c r="E207" s="1">
        <v>2900</v>
      </c>
      <c r="F207" s="1" t="s">
        <v>1119</v>
      </c>
      <c r="G207" s="1" t="s">
        <v>237</v>
      </c>
      <c r="H207" s="39">
        <v>21.4</v>
      </c>
      <c r="I207" s="1">
        <v>1983</v>
      </c>
      <c r="J207" s="1">
        <v>1</v>
      </c>
      <c r="K207" s="39">
        <v>21.4</v>
      </c>
      <c r="L207" s="1">
        <v>1983</v>
      </c>
      <c r="M207" s="1">
        <v>12</v>
      </c>
      <c r="N207" s="39">
        <v>21.8</v>
      </c>
      <c r="O207" s="1">
        <v>1981</v>
      </c>
      <c r="P207" s="1">
        <v>28</v>
      </c>
      <c r="Q207" s="39">
        <v>21.4</v>
      </c>
      <c r="R207" s="1">
        <v>1982</v>
      </c>
      <c r="S207" s="1">
        <v>25</v>
      </c>
      <c r="T207" s="39">
        <v>23.2</v>
      </c>
      <c r="U207" s="1">
        <v>1995</v>
      </c>
      <c r="V207" s="1">
        <v>25</v>
      </c>
      <c r="W207" s="39">
        <v>20.8</v>
      </c>
      <c r="X207" s="1">
        <v>1983</v>
      </c>
      <c r="Y207" s="1">
        <v>18</v>
      </c>
      <c r="Z207" s="39">
        <v>20.2</v>
      </c>
      <c r="AA207" s="1">
        <v>1981</v>
      </c>
      <c r="AB207" s="1">
        <v>22</v>
      </c>
      <c r="AC207" s="39">
        <v>20.2</v>
      </c>
      <c r="AD207" s="1">
        <v>1982</v>
      </c>
      <c r="AE207" s="1">
        <v>22</v>
      </c>
      <c r="AF207" s="39">
        <v>21.8</v>
      </c>
      <c r="AG207" s="1">
        <v>1998</v>
      </c>
      <c r="AH207" s="1">
        <v>28</v>
      </c>
      <c r="AI207" s="39">
        <v>21.6</v>
      </c>
      <c r="AJ207" s="1">
        <v>1998</v>
      </c>
      <c r="AK207" s="1">
        <v>14</v>
      </c>
      <c r="AL207" s="39">
        <v>21.4</v>
      </c>
      <c r="AM207" s="1">
        <v>1982</v>
      </c>
      <c r="AN207" s="1">
        <v>7</v>
      </c>
      <c r="AO207" s="39">
        <v>20.2</v>
      </c>
      <c r="AP207" s="1">
        <v>1982</v>
      </c>
      <c r="AQ207" s="1">
        <v>25</v>
      </c>
    </row>
    <row r="208" spans="1:43" ht="14.45" customHeight="1" x14ac:dyDescent="0.25">
      <c r="A208" s="1">
        <v>26025070</v>
      </c>
      <c r="B208" s="1" t="s">
        <v>1120</v>
      </c>
      <c r="C208" s="1">
        <v>2.5097499999999999</v>
      </c>
      <c r="D208" s="1">
        <v>-76.289055555999994</v>
      </c>
      <c r="E208" s="1">
        <v>3071</v>
      </c>
      <c r="F208" s="1" t="s">
        <v>676</v>
      </c>
      <c r="G208" s="1" t="s">
        <v>237</v>
      </c>
      <c r="H208" s="39">
        <v>20.2</v>
      </c>
      <c r="I208" s="1">
        <v>2003</v>
      </c>
      <c r="J208" s="1">
        <v>13</v>
      </c>
      <c r="K208" s="39">
        <v>21.4</v>
      </c>
      <c r="L208" s="1">
        <v>2004</v>
      </c>
      <c r="M208" s="1">
        <v>3</v>
      </c>
      <c r="N208" s="39">
        <v>20.2</v>
      </c>
      <c r="O208" s="1">
        <v>2013</v>
      </c>
      <c r="P208" s="1">
        <v>25</v>
      </c>
      <c r="Q208" s="39">
        <v>19.8</v>
      </c>
      <c r="R208" s="1">
        <v>2001</v>
      </c>
      <c r="S208" s="1">
        <v>1</v>
      </c>
      <c r="T208" s="39">
        <v>20.100000000000001</v>
      </c>
      <c r="U208" s="1">
        <v>2015</v>
      </c>
      <c r="V208" s="1">
        <v>2</v>
      </c>
      <c r="W208" s="39">
        <v>19.600000000000001</v>
      </c>
      <c r="X208" s="1">
        <v>1991</v>
      </c>
      <c r="Y208" s="1">
        <v>30</v>
      </c>
      <c r="Z208" s="39">
        <v>19.8</v>
      </c>
      <c r="AA208" s="1">
        <v>1995</v>
      </c>
      <c r="AB208" s="1">
        <v>17</v>
      </c>
      <c r="AC208" s="39">
        <v>19.399999999999999</v>
      </c>
      <c r="AD208" s="1">
        <v>2012</v>
      </c>
      <c r="AE208" s="1">
        <v>8</v>
      </c>
      <c r="AF208" s="39">
        <v>19.8</v>
      </c>
      <c r="AG208" s="1">
        <v>1993</v>
      </c>
      <c r="AH208" s="1">
        <v>20</v>
      </c>
      <c r="AI208" s="39">
        <v>19.600000000000001</v>
      </c>
      <c r="AJ208" s="1">
        <v>2013</v>
      </c>
      <c r="AK208" s="1">
        <v>2</v>
      </c>
      <c r="AL208" s="39">
        <v>20.399999999999999</v>
      </c>
      <c r="AM208" s="1">
        <v>2003</v>
      </c>
      <c r="AN208" s="1">
        <v>19</v>
      </c>
      <c r="AO208" s="39">
        <v>20</v>
      </c>
      <c r="AP208" s="1">
        <v>1997</v>
      </c>
      <c r="AQ208" s="1">
        <v>31</v>
      </c>
    </row>
    <row r="209" spans="1:43" ht="14.45" customHeight="1" x14ac:dyDescent="0.25">
      <c r="A209" s="1">
        <v>26025090</v>
      </c>
      <c r="B209" s="1" t="s">
        <v>1121</v>
      </c>
      <c r="C209" s="1">
        <v>2.5847500000000001</v>
      </c>
      <c r="D209" s="1">
        <v>-76.561833332999996</v>
      </c>
      <c r="E209" s="1">
        <v>1850</v>
      </c>
      <c r="F209" s="1" t="s">
        <v>466</v>
      </c>
      <c r="G209" s="1" t="s">
        <v>237</v>
      </c>
      <c r="H209" s="39">
        <v>29.6</v>
      </c>
      <c r="I209" s="1">
        <v>1996</v>
      </c>
      <c r="J209" s="1">
        <v>28</v>
      </c>
      <c r="K209" s="39">
        <v>30.2</v>
      </c>
      <c r="L209" s="1">
        <v>2010</v>
      </c>
      <c r="M209" s="1">
        <v>2</v>
      </c>
      <c r="N209" s="39">
        <v>30.4</v>
      </c>
      <c r="O209" s="1">
        <v>2024</v>
      </c>
      <c r="P209" s="1">
        <v>17</v>
      </c>
      <c r="Q209" s="39">
        <v>28.4</v>
      </c>
      <c r="R209" s="1">
        <v>1986</v>
      </c>
      <c r="S209" s="1">
        <v>13</v>
      </c>
      <c r="T209" s="39">
        <v>29.8</v>
      </c>
      <c r="U209" s="1">
        <v>1998</v>
      </c>
      <c r="V209" s="1">
        <v>20</v>
      </c>
      <c r="W209" s="39">
        <v>29.8</v>
      </c>
      <c r="X209" s="1">
        <v>1987</v>
      </c>
      <c r="Y209" s="1">
        <v>16</v>
      </c>
      <c r="Z209" s="39">
        <v>29.8</v>
      </c>
      <c r="AA209" s="1">
        <v>1997</v>
      </c>
      <c r="AB209" s="1">
        <v>15</v>
      </c>
      <c r="AC209" s="39">
        <v>30.4</v>
      </c>
      <c r="AD209" s="1">
        <v>1990</v>
      </c>
      <c r="AE209" s="1">
        <v>17</v>
      </c>
      <c r="AF209" s="39">
        <v>31.8</v>
      </c>
      <c r="AG209" s="1">
        <v>1990</v>
      </c>
      <c r="AH209" s="1">
        <v>18</v>
      </c>
      <c r="AI209" s="39">
        <v>29.6</v>
      </c>
      <c r="AJ209" s="1">
        <v>2022</v>
      </c>
      <c r="AK209" s="1">
        <v>4</v>
      </c>
      <c r="AL209" s="39">
        <v>29.8</v>
      </c>
      <c r="AM209" s="1">
        <v>1987</v>
      </c>
      <c r="AN209" s="1">
        <v>9</v>
      </c>
      <c r="AO209" s="39">
        <v>30</v>
      </c>
      <c r="AP209" s="1">
        <v>2015</v>
      </c>
      <c r="AQ209" s="1">
        <v>30</v>
      </c>
    </row>
    <row r="210" spans="1:43" ht="14.45" customHeight="1" x14ac:dyDescent="0.25">
      <c r="A210" s="1">
        <v>26025100</v>
      </c>
      <c r="B210" s="1" t="s">
        <v>1122</v>
      </c>
      <c r="C210" s="1">
        <v>2.6744722219999999</v>
      </c>
      <c r="D210" s="1">
        <v>-76.52633333</v>
      </c>
      <c r="E210" s="1">
        <v>1822</v>
      </c>
      <c r="F210" s="1" t="s">
        <v>667</v>
      </c>
      <c r="G210" s="1" t="s">
        <v>237</v>
      </c>
      <c r="H210" s="39">
        <v>29.6</v>
      </c>
      <c r="I210" s="1">
        <v>2020</v>
      </c>
      <c r="J210" s="1">
        <v>18</v>
      </c>
      <c r="K210" s="39">
        <v>29.8</v>
      </c>
      <c r="L210" s="1">
        <v>2010</v>
      </c>
      <c r="M210" s="1">
        <v>1</v>
      </c>
      <c r="N210" s="39">
        <v>29</v>
      </c>
      <c r="O210" s="1">
        <v>2016</v>
      </c>
      <c r="P210" s="1">
        <v>25</v>
      </c>
      <c r="Q210" s="39">
        <v>29.2</v>
      </c>
      <c r="R210" s="1">
        <v>2000</v>
      </c>
      <c r="S210" s="1">
        <v>24</v>
      </c>
      <c r="T210" s="39">
        <v>29.2</v>
      </c>
      <c r="U210" s="1">
        <v>2023</v>
      </c>
      <c r="V210" s="1">
        <v>4</v>
      </c>
      <c r="W210" s="39">
        <v>29.6</v>
      </c>
      <c r="X210" s="1">
        <v>2012</v>
      </c>
      <c r="Y210" s="1">
        <v>3</v>
      </c>
      <c r="Z210" s="39">
        <v>29.8</v>
      </c>
      <c r="AA210" s="1">
        <v>2019</v>
      </c>
      <c r="AB210" s="1">
        <v>31</v>
      </c>
      <c r="AC210" s="39">
        <v>29.8</v>
      </c>
      <c r="AD210" s="1">
        <v>1993</v>
      </c>
      <c r="AE210" s="1">
        <v>29</v>
      </c>
      <c r="AF210" s="39">
        <v>30.8</v>
      </c>
      <c r="AG210" s="1">
        <v>2019</v>
      </c>
      <c r="AH210" s="1">
        <v>3</v>
      </c>
      <c r="AI210" s="39">
        <v>29.4</v>
      </c>
      <c r="AJ210" s="1">
        <v>2015</v>
      </c>
      <c r="AK210" s="1">
        <v>5</v>
      </c>
      <c r="AL210" s="39">
        <v>29.2</v>
      </c>
      <c r="AM210" s="1">
        <v>2015</v>
      </c>
      <c r="AN210" s="1">
        <v>28</v>
      </c>
      <c r="AO210" s="39">
        <v>29.8</v>
      </c>
      <c r="AP210" s="1">
        <v>2015</v>
      </c>
      <c r="AQ210" s="1">
        <v>30</v>
      </c>
    </row>
    <row r="211" spans="1:43" ht="14.45" customHeight="1" x14ac:dyDescent="0.25">
      <c r="A211" s="1">
        <v>26025110</v>
      </c>
      <c r="B211" s="1" t="s">
        <v>1123</v>
      </c>
      <c r="C211" s="1">
        <v>3.0753888890000001</v>
      </c>
      <c r="D211" s="1">
        <v>-76.556250000000006</v>
      </c>
      <c r="E211" s="1">
        <v>1009</v>
      </c>
      <c r="F211" s="1" t="s">
        <v>445</v>
      </c>
      <c r="G211" s="1" t="s">
        <v>237</v>
      </c>
      <c r="H211" s="39">
        <v>33.200000000000003</v>
      </c>
      <c r="I211" s="1">
        <v>2024</v>
      </c>
      <c r="J211" s="1">
        <v>23</v>
      </c>
      <c r="K211" s="39">
        <v>33.799999999999997</v>
      </c>
      <c r="L211" s="1">
        <v>2024</v>
      </c>
      <c r="M211" s="1">
        <v>23</v>
      </c>
      <c r="N211" s="39">
        <v>34.4</v>
      </c>
      <c r="O211" s="1">
        <v>2024</v>
      </c>
      <c r="P211" s="1">
        <v>16</v>
      </c>
      <c r="Q211" s="39">
        <v>33.200000000000003</v>
      </c>
      <c r="R211" s="1">
        <v>2024</v>
      </c>
      <c r="S211" s="1">
        <v>11</v>
      </c>
      <c r="T211" s="39">
        <v>32.4</v>
      </c>
      <c r="U211" s="1">
        <v>2023</v>
      </c>
      <c r="V211" s="1">
        <v>4</v>
      </c>
      <c r="W211" s="39">
        <v>33.200000000000003</v>
      </c>
      <c r="X211" s="1">
        <v>2023</v>
      </c>
      <c r="Y211" s="1">
        <v>30</v>
      </c>
      <c r="Z211" s="39">
        <v>34</v>
      </c>
      <c r="AA211" s="1">
        <v>2005</v>
      </c>
      <c r="AB211" s="1">
        <v>27</v>
      </c>
      <c r="AC211" s="39">
        <v>33.799999999999997</v>
      </c>
      <c r="AD211" s="1">
        <v>2024</v>
      </c>
      <c r="AE211" s="1">
        <v>16</v>
      </c>
      <c r="AF211" s="39">
        <v>34.200000000000003</v>
      </c>
      <c r="AG211" s="1">
        <v>2012</v>
      </c>
      <c r="AH211" s="1">
        <v>8</v>
      </c>
      <c r="AI211" s="39">
        <v>34</v>
      </c>
      <c r="AJ211" s="1">
        <v>2006</v>
      </c>
      <c r="AK211" s="1">
        <v>6</v>
      </c>
      <c r="AL211" s="39">
        <v>32.4</v>
      </c>
      <c r="AM211" s="1">
        <v>2002</v>
      </c>
      <c r="AN211" s="1">
        <v>28</v>
      </c>
      <c r="AO211" s="39">
        <v>32.6</v>
      </c>
      <c r="AP211" s="1">
        <v>2018</v>
      </c>
      <c r="AQ211" s="1">
        <v>30</v>
      </c>
    </row>
    <row r="212" spans="1:43" ht="14.45" customHeight="1" x14ac:dyDescent="0.25">
      <c r="A212" s="1">
        <v>26045010</v>
      </c>
      <c r="B212" s="1" t="s">
        <v>1124</v>
      </c>
      <c r="C212" s="1">
        <v>3.262805556</v>
      </c>
      <c r="D212" s="1">
        <v>-76.414472219999993</v>
      </c>
      <c r="E212" s="1">
        <v>983</v>
      </c>
      <c r="F212" s="1" t="s">
        <v>671</v>
      </c>
      <c r="G212" s="1" t="s">
        <v>237</v>
      </c>
      <c r="H212" s="39">
        <v>36</v>
      </c>
      <c r="I212" s="1">
        <v>2014</v>
      </c>
      <c r="J212" s="1">
        <v>25</v>
      </c>
      <c r="K212" s="39">
        <v>34.799999999999997</v>
      </c>
      <c r="L212" s="1">
        <v>1987</v>
      </c>
      <c r="M212" s="1">
        <v>27</v>
      </c>
      <c r="N212" s="39">
        <v>35.200000000000003</v>
      </c>
      <c r="O212" s="1">
        <v>2002</v>
      </c>
      <c r="P212" s="1">
        <v>5</v>
      </c>
      <c r="Q212" s="39">
        <v>36.4</v>
      </c>
      <c r="R212" s="1">
        <v>2013</v>
      </c>
      <c r="S212" s="1">
        <v>24</v>
      </c>
      <c r="T212" s="39">
        <v>34.6</v>
      </c>
      <c r="U212" s="1">
        <v>2014</v>
      </c>
      <c r="V212" s="1">
        <v>1</v>
      </c>
      <c r="W212" s="39">
        <v>36</v>
      </c>
      <c r="X212" s="1">
        <v>2014</v>
      </c>
      <c r="Y212" s="1">
        <v>16</v>
      </c>
      <c r="Z212" s="39">
        <v>36.200000000000003</v>
      </c>
      <c r="AA212" s="1">
        <v>2014</v>
      </c>
      <c r="AB212" s="1">
        <v>29</v>
      </c>
      <c r="AC212" s="39">
        <v>37.200000000000003</v>
      </c>
      <c r="AD212" s="1">
        <v>2001</v>
      </c>
      <c r="AE212" s="1">
        <v>25</v>
      </c>
      <c r="AF212" s="39">
        <v>35.6</v>
      </c>
      <c r="AG212" s="1">
        <v>2006</v>
      </c>
      <c r="AH212" s="1">
        <v>27</v>
      </c>
      <c r="AI212" s="39">
        <v>36</v>
      </c>
      <c r="AJ212" s="1">
        <v>2013</v>
      </c>
      <c r="AK212" s="1">
        <v>28</v>
      </c>
      <c r="AL212" s="39">
        <v>36.799999999999997</v>
      </c>
      <c r="AM212" s="1">
        <v>2001</v>
      </c>
      <c r="AN212" s="1">
        <v>24</v>
      </c>
      <c r="AO212" s="39">
        <v>37.200000000000003</v>
      </c>
      <c r="AP212" s="1">
        <v>2001</v>
      </c>
      <c r="AQ212" s="1">
        <v>2</v>
      </c>
    </row>
    <row r="213" spans="1:43" ht="14.45" customHeight="1" x14ac:dyDescent="0.25">
      <c r="A213" s="1">
        <v>26055120</v>
      </c>
      <c r="B213" s="1" t="s">
        <v>1125</v>
      </c>
      <c r="C213" s="1">
        <v>3.3780000000000001</v>
      </c>
      <c r="D213" s="1">
        <v>-76.53388889</v>
      </c>
      <c r="E213" s="1">
        <v>996</v>
      </c>
      <c r="F213" s="1" t="s">
        <v>860</v>
      </c>
      <c r="G213" s="1" t="s">
        <v>423</v>
      </c>
      <c r="H213" s="39">
        <v>36.1</v>
      </c>
      <c r="I213" s="1">
        <v>2019</v>
      </c>
      <c r="J213" s="1">
        <v>1</v>
      </c>
      <c r="K213" s="39">
        <v>35.200000000000003</v>
      </c>
      <c r="L213" s="1">
        <v>1987</v>
      </c>
      <c r="M213" s="1">
        <v>24</v>
      </c>
      <c r="N213" s="39">
        <v>36.200000000000003</v>
      </c>
      <c r="O213" s="1">
        <v>2018</v>
      </c>
      <c r="P213" s="1">
        <v>11</v>
      </c>
      <c r="Q213" s="39">
        <v>34.5</v>
      </c>
      <c r="R213" s="1">
        <v>1980</v>
      </c>
      <c r="S213" s="1">
        <v>1</v>
      </c>
      <c r="T213" s="39">
        <v>33.700000000000003</v>
      </c>
      <c r="U213" s="1">
        <v>2019</v>
      </c>
      <c r="V213" s="1">
        <v>5</v>
      </c>
      <c r="W213" s="39">
        <v>35.6</v>
      </c>
      <c r="X213" s="1">
        <v>2015</v>
      </c>
      <c r="Y213" s="1">
        <v>24</v>
      </c>
      <c r="Z213" s="39">
        <v>35.6</v>
      </c>
      <c r="AA213" s="1">
        <v>1997</v>
      </c>
      <c r="AB213" s="1">
        <v>24</v>
      </c>
      <c r="AC213" s="39">
        <v>38.1</v>
      </c>
      <c r="AD213" s="1">
        <v>2019</v>
      </c>
      <c r="AE213" s="1">
        <v>27</v>
      </c>
      <c r="AF213" s="39">
        <v>37.299999999999997</v>
      </c>
      <c r="AG213" s="1">
        <v>2019</v>
      </c>
      <c r="AH213" s="1">
        <v>8</v>
      </c>
      <c r="AI213" s="39">
        <v>34.6</v>
      </c>
      <c r="AJ213" s="1">
        <v>2009</v>
      </c>
      <c r="AK213" s="1">
        <v>9</v>
      </c>
      <c r="AL213" s="39">
        <v>33.700000000000003</v>
      </c>
      <c r="AM213" s="1">
        <v>2019</v>
      </c>
      <c r="AN213" s="1">
        <v>25</v>
      </c>
      <c r="AO213" s="39">
        <v>35</v>
      </c>
      <c r="AP213" s="1">
        <v>2015</v>
      </c>
      <c r="AQ213" s="1">
        <v>31</v>
      </c>
    </row>
    <row r="214" spans="1:43" ht="14.45" customHeight="1" x14ac:dyDescent="0.25">
      <c r="A214" s="1">
        <v>26065020</v>
      </c>
      <c r="B214" s="1" t="s">
        <v>1126</v>
      </c>
      <c r="C214" s="1">
        <v>3.2456666670000001</v>
      </c>
      <c r="D214" s="1">
        <v>-76.223055560000006</v>
      </c>
      <c r="E214" s="1">
        <v>1133</v>
      </c>
      <c r="F214" s="1" t="s">
        <v>664</v>
      </c>
      <c r="G214" s="1" t="s">
        <v>237</v>
      </c>
      <c r="H214" s="39">
        <v>33.5</v>
      </c>
      <c r="I214" s="1">
        <v>2002</v>
      </c>
      <c r="J214" s="1">
        <v>16</v>
      </c>
      <c r="K214" s="39">
        <v>33.6</v>
      </c>
      <c r="L214" s="1">
        <v>1995</v>
      </c>
      <c r="M214" s="1">
        <v>11</v>
      </c>
      <c r="N214" s="39">
        <v>33.6</v>
      </c>
      <c r="O214" s="1">
        <v>1987</v>
      </c>
      <c r="P214" s="1">
        <v>2</v>
      </c>
      <c r="Q214" s="39">
        <v>33.799999999999997</v>
      </c>
      <c r="R214" s="1">
        <v>1983</v>
      </c>
      <c r="S214" s="1">
        <v>22</v>
      </c>
      <c r="T214" s="39">
        <v>33.200000000000003</v>
      </c>
      <c r="U214" s="1">
        <v>1982</v>
      </c>
      <c r="V214" s="1">
        <v>31</v>
      </c>
      <c r="W214" s="39">
        <v>33.5</v>
      </c>
      <c r="X214" s="1">
        <v>2002</v>
      </c>
      <c r="Y214" s="1">
        <v>4</v>
      </c>
      <c r="Z214" s="39">
        <v>33.6</v>
      </c>
      <c r="AA214" s="1">
        <v>2005</v>
      </c>
      <c r="AB214" s="1">
        <v>7</v>
      </c>
      <c r="AC214" s="39">
        <v>34</v>
      </c>
      <c r="AD214" s="1">
        <v>1979</v>
      </c>
      <c r="AE214" s="1">
        <v>10</v>
      </c>
      <c r="AF214" s="39">
        <v>33.6</v>
      </c>
      <c r="AG214" s="1">
        <v>1991</v>
      </c>
      <c r="AH214" s="1">
        <v>11</v>
      </c>
      <c r="AI214" s="39">
        <v>33.5</v>
      </c>
      <c r="AJ214" s="1">
        <v>2001</v>
      </c>
      <c r="AK214" s="1">
        <v>28</v>
      </c>
      <c r="AL214" s="39">
        <v>33.5</v>
      </c>
      <c r="AM214" s="1">
        <v>2001</v>
      </c>
      <c r="AN214" s="1">
        <v>9</v>
      </c>
      <c r="AO214" s="39">
        <v>33</v>
      </c>
      <c r="AP214" s="1">
        <v>2001</v>
      </c>
      <c r="AQ214" s="1">
        <v>20</v>
      </c>
    </row>
    <row r="215" spans="1:43" ht="14.45" customHeight="1" x14ac:dyDescent="0.25">
      <c r="A215" s="1">
        <v>26075010</v>
      </c>
      <c r="B215" s="1" t="s">
        <v>1127</v>
      </c>
      <c r="C215" s="1">
        <v>3.5134722219999999</v>
      </c>
      <c r="D215" s="1">
        <v>-76.314888889000002</v>
      </c>
      <c r="E215" s="1">
        <v>1018</v>
      </c>
      <c r="F215" s="1" t="s">
        <v>77</v>
      </c>
      <c r="G215" s="1" t="s">
        <v>423</v>
      </c>
      <c r="H215" s="39">
        <v>34.6</v>
      </c>
      <c r="I215" s="1">
        <v>2024</v>
      </c>
      <c r="J215" s="1">
        <v>26</v>
      </c>
      <c r="K215" s="39">
        <v>34.799999999999997</v>
      </c>
      <c r="L215" s="1">
        <v>1987</v>
      </c>
      <c r="M215" s="1">
        <v>26</v>
      </c>
      <c r="N215" s="39">
        <v>35.299999999999997</v>
      </c>
      <c r="O215" s="1">
        <v>2024</v>
      </c>
      <c r="P215" s="1">
        <v>18</v>
      </c>
      <c r="Q215" s="39">
        <v>33.799999999999997</v>
      </c>
      <c r="R215" s="1">
        <v>2001</v>
      </c>
      <c r="S215" s="1">
        <v>21</v>
      </c>
      <c r="T215" s="39">
        <v>33.4</v>
      </c>
      <c r="U215" s="1">
        <v>2023</v>
      </c>
      <c r="V215" s="1">
        <v>4</v>
      </c>
      <c r="W215" s="39">
        <v>34.799999999999997</v>
      </c>
      <c r="X215" s="1">
        <v>2015</v>
      </c>
      <c r="Y215" s="1">
        <v>24</v>
      </c>
      <c r="Z215" s="39">
        <v>35.9</v>
      </c>
      <c r="AA215" s="1">
        <v>1997</v>
      </c>
      <c r="AB215" s="1">
        <v>24</v>
      </c>
      <c r="AC215" s="39">
        <v>35</v>
      </c>
      <c r="AD215" s="1">
        <v>2019</v>
      </c>
      <c r="AE215" s="1">
        <v>27</v>
      </c>
      <c r="AF215" s="39">
        <v>35.1</v>
      </c>
      <c r="AG215" s="1">
        <v>2015</v>
      </c>
      <c r="AH215" s="1">
        <v>27</v>
      </c>
      <c r="AI215" s="39">
        <v>34.6</v>
      </c>
      <c r="AJ215" s="1">
        <v>2015</v>
      </c>
      <c r="AK215" s="1">
        <v>4</v>
      </c>
      <c r="AL215" s="39">
        <v>32.4</v>
      </c>
      <c r="AM215" s="1">
        <v>2009</v>
      </c>
      <c r="AN215" s="1">
        <v>20</v>
      </c>
      <c r="AO215" s="39">
        <v>33.6</v>
      </c>
      <c r="AP215" s="1">
        <v>2015</v>
      </c>
      <c r="AQ215" s="1">
        <v>30</v>
      </c>
    </row>
    <row r="216" spans="1:43" ht="14.45" customHeight="1" x14ac:dyDescent="0.25">
      <c r="A216" s="1">
        <v>26075040</v>
      </c>
      <c r="B216" s="1" t="s">
        <v>1128</v>
      </c>
      <c r="C216" s="1">
        <v>3.5366888890000001</v>
      </c>
      <c r="D216" s="1">
        <v>-76.386638888999997</v>
      </c>
      <c r="E216" s="1">
        <v>970</v>
      </c>
      <c r="F216" s="1" t="s">
        <v>77</v>
      </c>
      <c r="G216" s="1" t="s">
        <v>423</v>
      </c>
      <c r="H216" s="39">
        <v>34.700000000000003</v>
      </c>
      <c r="I216" s="1">
        <v>2019</v>
      </c>
      <c r="J216" s="1">
        <v>1</v>
      </c>
      <c r="K216" s="39">
        <v>33.9</v>
      </c>
      <c r="L216" s="1">
        <v>2019</v>
      </c>
      <c r="M216" s="1">
        <v>6</v>
      </c>
      <c r="N216" s="39">
        <v>34.799999999999997</v>
      </c>
      <c r="O216" s="1">
        <v>2019</v>
      </c>
      <c r="P216" s="1">
        <v>9</v>
      </c>
      <c r="Q216" s="39">
        <v>32.4</v>
      </c>
      <c r="R216" s="1">
        <v>2019</v>
      </c>
      <c r="S216" s="1">
        <v>14</v>
      </c>
      <c r="T216" s="39">
        <v>33.200000000000003</v>
      </c>
      <c r="U216" s="1">
        <v>2019</v>
      </c>
      <c r="V216" s="1">
        <v>5</v>
      </c>
      <c r="W216" s="39">
        <v>33.200000000000003</v>
      </c>
      <c r="X216" s="1">
        <v>2019</v>
      </c>
      <c r="Y216" s="1">
        <v>5</v>
      </c>
      <c r="Z216" s="39">
        <v>34.5</v>
      </c>
      <c r="AA216" s="1">
        <v>2019</v>
      </c>
      <c r="AB216" s="1">
        <v>17</v>
      </c>
      <c r="AC216" s="39">
        <v>36.1</v>
      </c>
      <c r="AD216" s="1">
        <v>2019</v>
      </c>
      <c r="AE216" s="1">
        <v>27</v>
      </c>
      <c r="AF216" s="39">
        <v>35.1</v>
      </c>
      <c r="AG216" s="1">
        <v>2019</v>
      </c>
      <c r="AH216" s="1">
        <v>8</v>
      </c>
      <c r="AI216" s="39">
        <v>33.200000000000003</v>
      </c>
      <c r="AJ216" s="1">
        <v>2018</v>
      </c>
      <c r="AK216" s="1">
        <v>27</v>
      </c>
      <c r="AL216" s="39">
        <v>32.6</v>
      </c>
      <c r="AM216" s="1">
        <v>2019</v>
      </c>
      <c r="AN216" s="1">
        <v>7</v>
      </c>
      <c r="AO216" s="39">
        <v>33.700000000000003</v>
      </c>
      <c r="AP216" s="1">
        <v>2019</v>
      </c>
      <c r="AQ216" s="1">
        <v>19</v>
      </c>
    </row>
    <row r="217" spans="1:43" ht="14.45" customHeight="1" x14ac:dyDescent="0.25">
      <c r="A217" s="1">
        <v>26075050</v>
      </c>
      <c r="B217" s="1" t="s">
        <v>1129</v>
      </c>
      <c r="C217" s="1">
        <v>3.5740555559999998</v>
      </c>
      <c r="D217" s="1">
        <v>-76.277805556000004</v>
      </c>
      <c r="E217" s="1">
        <v>1059</v>
      </c>
      <c r="F217" s="1" t="s">
        <v>77</v>
      </c>
      <c r="G217" s="1" t="s">
        <v>423</v>
      </c>
      <c r="H217" s="39">
        <v>33.799999999999997</v>
      </c>
      <c r="I217" s="1">
        <v>1998</v>
      </c>
      <c r="J217" s="1">
        <v>29</v>
      </c>
      <c r="K217" s="39">
        <v>34</v>
      </c>
      <c r="L217" s="1">
        <v>1998</v>
      </c>
      <c r="M217" s="1">
        <v>1</v>
      </c>
      <c r="N217" s="39">
        <v>34.4</v>
      </c>
      <c r="O217" s="1">
        <v>1998</v>
      </c>
      <c r="P217" s="1">
        <v>19</v>
      </c>
      <c r="Q217" s="39">
        <v>33</v>
      </c>
      <c r="R217" s="1">
        <v>2004</v>
      </c>
      <c r="S217" s="1">
        <v>6</v>
      </c>
      <c r="T217" s="39">
        <v>34.200000000000003</v>
      </c>
      <c r="U217" s="1">
        <v>1998</v>
      </c>
      <c r="V217" s="1">
        <v>14</v>
      </c>
      <c r="W217" s="39">
        <v>33.200000000000003</v>
      </c>
      <c r="X217" s="1">
        <v>2001</v>
      </c>
      <c r="Y217" s="1">
        <v>27</v>
      </c>
      <c r="Z217" s="39">
        <v>33.4</v>
      </c>
      <c r="AA217" s="1">
        <v>1997</v>
      </c>
      <c r="AB217" s="1">
        <v>23</v>
      </c>
      <c r="AC217" s="39">
        <v>34</v>
      </c>
      <c r="AD217" s="1">
        <v>2004</v>
      </c>
      <c r="AE217" s="1">
        <v>8</v>
      </c>
      <c r="AF217" s="39">
        <v>34.6</v>
      </c>
      <c r="AG217" s="1">
        <v>2009</v>
      </c>
      <c r="AH217" s="1">
        <v>30</v>
      </c>
      <c r="AI217" s="39">
        <v>35</v>
      </c>
      <c r="AJ217" s="1">
        <v>2002</v>
      </c>
      <c r="AK217" s="1">
        <v>9</v>
      </c>
      <c r="AL217" s="39">
        <v>31.8</v>
      </c>
      <c r="AM217" s="1">
        <v>2009</v>
      </c>
      <c r="AN217" s="1">
        <v>20</v>
      </c>
      <c r="AO217" s="39">
        <v>32.200000000000003</v>
      </c>
      <c r="AP217" s="1">
        <v>2009</v>
      </c>
      <c r="AQ217" s="1">
        <v>15</v>
      </c>
    </row>
    <row r="218" spans="1:43" ht="14.45" customHeight="1" x14ac:dyDescent="0.25">
      <c r="A218" s="1">
        <v>26075080</v>
      </c>
      <c r="B218" s="1" t="s">
        <v>1130</v>
      </c>
      <c r="C218" s="1">
        <v>3.360416667</v>
      </c>
      <c r="D218" s="1">
        <v>-76.299722222</v>
      </c>
      <c r="E218" s="1">
        <v>128</v>
      </c>
      <c r="F218" s="1" t="s">
        <v>435</v>
      </c>
      <c r="G218" s="1" t="s">
        <v>423</v>
      </c>
      <c r="H218" s="39">
        <v>34</v>
      </c>
      <c r="I218" s="1">
        <v>2024</v>
      </c>
      <c r="J218" s="1">
        <v>24</v>
      </c>
      <c r="K218" s="39">
        <v>35.5</v>
      </c>
      <c r="L218" s="1">
        <v>2016</v>
      </c>
      <c r="M218" s="1">
        <v>28</v>
      </c>
      <c r="N218" s="39">
        <v>35</v>
      </c>
      <c r="O218" s="1">
        <v>2024</v>
      </c>
      <c r="P218" s="1">
        <v>18</v>
      </c>
      <c r="Q218" s="39">
        <v>33.6</v>
      </c>
      <c r="R218" s="1">
        <v>2024</v>
      </c>
      <c r="S218" s="1">
        <v>16</v>
      </c>
      <c r="T218" s="39">
        <v>35.5</v>
      </c>
      <c r="U218" s="1">
        <v>2016</v>
      </c>
      <c r="V218" s="1">
        <v>22</v>
      </c>
      <c r="W218" s="39">
        <v>35</v>
      </c>
      <c r="X218" s="1">
        <v>2015</v>
      </c>
      <c r="Y218" s="1">
        <v>25</v>
      </c>
      <c r="Z218" s="39">
        <v>35.6</v>
      </c>
      <c r="AA218" s="1">
        <v>2024</v>
      </c>
      <c r="AB218" s="1">
        <v>29</v>
      </c>
      <c r="AC218" s="39">
        <v>35.6</v>
      </c>
      <c r="AD218" s="1">
        <v>2019</v>
      </c>
      <c r="AE218" s="1">
        <v>27</v>
      </c>
      <c r="AF218" s="39">
        <v>34.6</v>
      </c>
      <c r="AG218" s="1">
        <v>2023</v>
      </c>
      <c r="AH218" s="1">
        <v>21</v>
      </c>
      <c r="AI218" s="39">
        <v>33.700000000000003</v>
      </c>
      <c r="AJ218" s="1">
        <v>1983</v>
      </c>
      <c r="AK218" s="1">
        <v>6</v>
      </c>
      <c r="AL218" s="39">
        <v>32.5</v>
      </c>
      <c r="AM218" s="1">
        <v>2019</v>
      </c>
      <c r="AN218" s="1">
        <v>8</v>
      </c>
      <c r="AO218" s="39">
        <v>34.5</v>
      </c>
      <c r="AP218" s="1">
        <v>2019</v>
      </c>
      <c r="AQ218" s="1">
        <v>26</v>
      </c>
    </row>
    <row r="219" spans="1:43" ht="14.45" customHeight="1" x14ac:dyDescent="0.25">
      <c r="A219" s="1">
        <v>26085170</v>
      </c>
      <c r="B219" s="1" t="s">
        <v>1131</v>
      </c>
      <c r="C219" s="1">
        <v>3.4544139999999999</v>
      </c>
      <c r="D219" s="1">
        <v>-76.499948000000003</v>
      </c>
      <c r="E219" s="1">
        <v>971</v>
      </c>
      <c r="F219" s="1" t="s">
        <v>860</v>
      </c>
      <c r="G219" s="1" t="s">
        <v>423</v>
      </c>
      <c r="H219" s="39">
        <v>35.4</v>
      </c>
      <c r="I219" s="1">
        <v>1998</v>
      </c>
      <c r="J219" s="1">
        <v>29</v>
      </c>
      <c r="K219" s="39">
        <v>34.200000000000003</v>
      </c>
      <c r="L219" s="1">
        <v>2010</v>
      </c>
      <c r="M219" s="1">
        <v>4</v>
      </c>
      <c r="N219" s="39">
        <v>35</v>
      </c>
      <c r="O219" s="1">
        <v>2004</v>
      </c>
      <c r="P219" s="1">
        <v>24</v>
      </c>
      <c r="Q219" s="39">
        <v>34.200000000000003</v>
      </c>
      <c r="R219" s="1">
        <v>2004</v>
      </c>
      <c r="S219" s="1">
        <v>6</v>
      </c>
      <c r="T219" s="39">
        <v>34.4</v>
      </c>
      <c r="U219" s="1">
        <v>2005</v>
      </c>
      <c r="V219" s="1">
        <v>15</v>
      </c>
      <c r="W219" s="39">
        <v>34.6</v>
      </c>
      <c r="X219" s="1">
        <v>2001</v>
      </c>
      <c r="Y219" s="1">
        <v>27</v>
      </c>
      <c r="Z219" s="39">
        <v>37.4</v>
      </c>
      <c r="AA219" s="1">
        <v>1997</v>
      </c>
      <c r="AB219" s="1">
        <v>24</v>
      </c>
      <c r="AC219" s="39">
        <v>36</v>
      </c>
      <c r="AD219" s="1">
        <v>2009</v>
      </c>
      <c r="AE219" s="1">
        <v>3</v>
      </c>
      <c r="AF219" s="39">
        <v>35.799999999999997</v>
      </c>
      <c r="AG219" s="1">
        <v>2009</v>
      </c>
      <c r="AH219" s="1">
        <v>6</v>
      </c>
      <c r="AI219" s="39">
        <v>35.799999999999997</v>
      </c>
      <c r="AJ219" s="1">
        <v>1997</v>
      </c>
      <c r="AK219" s="1">
        <v>7</v>
      </c>
      <c r="AL219" s="39">
        <v>34.200000000000003</v>
      </c>
      <c r="AM219" s="1">
        <v>2009</v>
      </c>
      <c r="AN219" s="1">
        <v>1</v>
      </c>
      <c r="AO219" s="39">
        <v>32.4</v>
      </c>
      <c r="AP219" s="1">
        <v>2001</v>
      </c>
      <c r="AQ219" s="1">
        <v>31</v>
      </c>
    </row>
    <row r="220" spans="1:43" ht="14.45" customHeight="1" x14ac:dyDescent="0.25">
      <c r="A220" s="1">
        <v>26095080</v>
      </c>
      <c r="B220" s="1" t="s">
        <v>1132</v>
      </c>
      <c r="C220" s="1">
        <v>3.7299722219999998</v>
      </c>
      <c r="D220" s="1">
        <v>-76.074777780000005</v>
      </c>
      <c r="E220" s="1">
        <v>2628</v>
      </c>
      <c r="F220" s="1" t="s">
        <v>861</v>
      </c>
      <c r="G220" s="1" t="s">
        <v>423</v>
      </c>
      <c r="H220" s="39">
        <v>23.2</v>
      </c>
      <c r="I220" s="1">
        <v>2020</v>
      </c>
      <c r="J220" s="1">
        <v>18</v>
      </c>
      <c r="K220" s="39">
        <v>23.4</v>
      </c>
      <c r="L220" s="1">
        <v>1998</v>
      </c>
      <c r="M220" s="1">
        <v>2</v>
      </c>
      <c r="N220" s="39">
        <v>23.6</v>
      </c>
      <c r="O220" s="1">
        <v>2000</v>
      </c>
      <c r="P220" s="1">
        <v>25</v>
      </c>
      <c r="Q220" s="39">
        <v>22.8</v>
      </c>
      <c r="R220" s="1">
        <v>2014</v>
      </c>
      <c r="S220" s="1">
        <v>13</v>
      </c>
      <c r="T220" s="39">
        <v>23.6</v>
      </c>
      <c r="U220" s="1">
        <v>2017</v>
      </c>
      <c r="V220" s="1">
        <v>22</v>
      </c>
      <c r="W220" s="39">
        <v>22.6</v>
      </c>
      <c r="X220" s="1">
        <v>2009</v>
      </c>
      <c r="Y220" s="1">
        <v>2</v>
      </c>
      <c r="Z220" s="39">
        <v>22.8</v>
      </c>
      <c r="AA220" s="1">
        <v>2019</v>
      </c>
      <c r="AB220" s="1">
        <v>6</v>
      </c>
      <c r="AC220" s="39">
        <v>23</v>
      </c>
      <c r="AD220" s="1">
        <v>1984</v>
      </c>
      <c r="AE220" s="1">
        <v>6</v>
      </c>
      <c r="AF220" s="39">
        <v>23.6</v>
      </c>
      <c r="AG220" s="1">
        <v>2009</v>
      </c>
      <c r="AH220" s="1">
        <v>29</v>
      </c>
      <c r="AI220" s="39">
        <v>23.6</v>
      </c>
      <c r="AJ220" s="1">
        <v>2009</v>
      </c>
      <c r="AK220" s="1">
        <v>1</v>
      </c>
      <c r="AL220" s="39">
        <v>22.2</v>
      </c>
      <c r="AM220" s="1">
        <v>2015</v>
      </c>
      <c r="AN220" s="1">
        <v>14</v>
      </c>
      <c r="AO220" s="39">
        <v>23.4</v>
      </c>
      <c r="AP220" s="1">
        <v>2015</v>
      </c>
      <c r="AQ220" s="1">
        <v>25</v>
      </c>
    </row>
    <row r="221" spans="1:43" ht="14.45" customHeight="1" x14ac:dyDescent="0.25">
      <c r="A221" s="1">
        <v>26095320</v>
      </c>
      <c r="B221" s="1" t="s">
        <v>1133</v>
      </c>
      <c r="C221" s="1">
        <v>3.360416667</v>
      </c>
      <c r="D221" s="1">
        <v>-76.300005556000002</v>
      </c>
      <c r="E221" s="1">
        <v>980</v>
      </c>
      <c r="F221" s="1" t="s">
        <v>435</v>
      </c>
      <c r="G221" s="1" t="s">
        <v>423</v>
      </c>
      <c r="H221" s="39">
        <v>35.4</v>
      </c>
      <c r="I221" s="1">
        <v>1998</v>
      </c>
      <c r="J221" s="1">
        <v>29</v>
      </c>
      <c r="K221" s="39">
        <v>35.5</v>
      </c>
      <c r="L221" s="1">
        <v>1998</v>
      </c>
      <c r="M221" s="1">
        <v>1</v>
      </c>
      <c r="N221" s="39">
        <v>35.200000000000003</v>
      </c>
      <c r="O221" s="1">
        <v>1988</v>
      </c>
      <c r="P221" s="1">
        <v>29</v>
      </c>
      <c r="Q221" s="39">
        <v>36.4</v>
      </c>
      <c r="R221" s="1">
        <v>2010</v>
      </c>
      <c r="S221" s="1">
        <v>23</v>
      </c>
      <c r="T221" s="39">
        <v>34.799999999999997</v>
      </c>
      <c r="U221" s="1">
        <v>2010</v>
      </c>
      <c r="V221" s="1">
        <v>25</v>
      </c>
      <c r="W221" s="39">
        <v>34.799999999999997</v>
      </c>
      <c r="X221" s="1">
        <v>2010</v>
      </c>
      <c r="Y221" s="1">
        <v>6</v>
      </c>
      <c r="Z221" s="39">
        <v>34.4</v>
      </c>
      <c r="AA221" s="1">
        <v>2014</v>
      </c>
      <c r="AB221" s="1">
        <v>25</v>
      </c>
      <c r="AC221" s="39">
        <v>35.200000000000003</v>
      </c>
      <c r="AD221" s="1">
        <v>1997</v>
      </c>
      <c r="AE221" s="1">
        <v>5</v>
      </c>
      <c r="AF221" s="39">
        <v>36.200000000000003</v>
      </c>
      <c r="AG221" s="1">
        <v>2015</v>
      </c>
      <c r="AH221" s="1">
        <v>14</v>
      </c>
      <c r="AI221" s="39">
        <v>35</v>
      </c>
      <c r="AJ221" s="1">
        <v>2015</v>
      </c>
      <c r="AK221" s="1">
        <v>5</v>
      </c>
      <c r="AL221" s="39">
        <v>33.200000000000003</v>
      </c>
      <c r="AM221" s="1">
        <v>2002</v>
      </c>
      <c r="AN221" s="1">
        <v>30</v>
      </c>
      <c r="AO221" s="39">
        <v>35</v>
      </c>
      <c r="AP221" s="1">
        <v>1989</v>
      </c>
      <c r="AQ221" s="1">
        <v>15</v>
      </c>
    </row>
    <row r="222" spans="1:43" ht="14.45" customHeight="1" x14ac:dyDescent="0.25">
      <c r="A222" s="1">
        <v>26105110</v>
      </c>
      <c r="B222" s="1" t="s">
        <v>1134</v>
      </c>
      <c r="C222" s="1">
        <v>4.3244999999999996</v>
      </c>
      <c r="D222" s="1">
        <v>-76.084527780000002</v>
      </c>
      <c r="E222" s="1">
        <v>954</v>
      </c>
      <c r="F222" s="1" t="s">
        <v>440</v>
      </c>
      <c r="G222" s="1" t="s">
        <v>423</v>
      </c>
      <c r="H222" s="39">
        <v>38</v>
      </c>
      <c r="I222" s="1">
        <v>2016</v>
      </c>
      <c r="J222" s="1">
        <v>7</v>
      </c>
      <c r="K222" s="39">
        <v>37.4</v>
      </c>
      <c r="L222" s="1">
        <v>2020</v>
      </c>
      <c r="M222" s="1">
        <v>17</v>
      </c>
      <c r="N222" s="39">
        <v>37</v>
      </c>
      <c r="O222" s="1">
        <v>2020</v>
      </c>
      <c r="P222" s="1">
        <v>6</v>
      </c>
      <c r="Q222" s="39">
        <v>36.799999999999997</v>
      </c>
      <c r="R222" s="1">
        <v>2024</v>
      </c>
      <c r="S222" s="1">
        <v>10</v>
      </c>
      <c r="T222" s="39">
        <v>35.6</v>
      </c>
      <c r="U222" s="1">
        <v>2015</v>
      </c>
      <c r="V222" s="1">
        <v>20</v>
      </c>
      <c r="W222" s="39">
        <v>37</v>
      </c>
      <c r="X222" s="1">
        <v>2015</v>
      </c>
      <c r="Y222" s="1">
        <v>23</v>
      </c>
      <c r="Z222" s="39">
        <v>36.200000000000003</v>
      </c>
      <c r="AA222" s="1">
        <v>2001</v>
      </c>
      <c r="AB222" s="1">
        <v>3</v>
      </c>
      <c r="AC222" s="39">
        <v>36.200000000000003</v>
      </c>
      <c r="AD222" s="1">
        <v>2006</v>
      </c>
      <c r="AE222" s="1">
        <v>13</v>
      </c>
      <c r="AF222" s="39">
        <v>36</v>
      </c>
      <c r="AG222" s="1">
        <v>2005</v>
      </c>
      <c r="AH222" s="1">
        <v>10</v>
      </c>
      <c r="AI222" s="39">
        <v>36</v>
      </c>
      <c r="AJ222" s="1">
        <v>2006</v>
      </c>
      <c r="AK222" s="1">
        <v>6</v>
      </c>
      <c r="AL222" s="39">
        <v>34.200000000000003</v>
      </c>
      <c r="AM222" s="1">
        <v>2003</v>
      </c>
      <c r="AN222" s="1">
        <v>29</v>
      </c>
      <c r="AO222" s="39">
        <v>35.6</v>
      </c>
      <c r="AP222" s="1">
        <v>2015</v>
      </c>
      <c r="AQ222" s="1">
        <v>30</v>
      </c>
    </row>
    <row r="223" spans="1:43" ht="14.45" customHeight="1" x14ac:dyDescent="0.25">
      <c r="A223" s="1">
        <v>26105140</v>
      </c>
      <c r="B223" s="1" t="s">
        <v>1135</v>
      </c>
      <c r="C223" s="1">
        <v>4.0330555559999999</v>
      </c>
      <c r="D223" s="1">
        <v>-75.888027777999994</v>
      </c>
      <c r="E223" s="1">
        <v>2902</v>
      </c>
      <c r="F223" s="1" t="s">
        <v>426</v>
      </c>
      <c r="G223" s="1" t="s">
        <v>423</v>
      </c>
      <c r="H223" s="39">
        <v>24.2</v>
      </c>
      <c r="I223" s="1">
        <v>2024</v>
      </c>
      <c r="J223" s="1">
        <v>23</v>
      </c>
      <c r="K223" s="39">
        <v>24</v>
      </c>
      <c r="L223" s="1">
        <v>2016</v>
      </c>
      <c r="M223" s="1">
        <v>2</v>
      </c>
      <c r="N223" s="39">
        <v>21.8</v>
      </c>
      <c r="O223" s="1">
        <v>2010</v>
      </c>
      <c r="P223" s="1">
        <v>19</v>
      </c>
      <c r="Q223" s="39">
        <v>21.2</v>
      </c>
      <c r="R223" s="1">
        <v>2012</v>
      </c>
      <c r="S223" s="1">
        <v>2</v>
      </c>
      <c r="T223" s="39">
        <v>21</v>
      </c>
      <c r="U223" s="1">
        <v>1983</v>
      </c>
      <c r="V223" s="1">
        <v>13</v>
      </c>
      <c r="W223" s="39">
        <v>21</v>
      </c>
      <c r="X223" s="1">
        <v>2012</v>
      </c>
      <c r="Y223" s="1">
        <v>3</v>
      </c>
      <c r="Z223" s="39">
        <v>20</v>
      </c>
      <c r="AA223" s="1">
        <v>2012</v>
      </c>
      <c r="AB223" s="1">
        <v>7</v>
      </c>
      <c r="AC223" s="39">
        <v>21.2</v>
      </c>
      <c r="AD223" s="1">
        <v>2023</v>
      </c>
      <c r="AE223" s="1">
        <v>23</v>
      </c>
      <c r="AF223" s="39">
        <v>21.2</v>
      </c>
      <c r="AG223" s="1">
        <v>2024</v>
      </c>
      <c r="AH223" s="1">
        <v>4</v>
      </c>
      <c r="AI223" s="39">
        <v>22</v>
      </c>
      <c r="AJ223" s="1">
        <v>2020</v>
      </c>
      <c r="AK223" s="1">
        <v>10</v>
      </c>
      <c r="AL223" s="39">
        <v>20</v>
      </c>
      <c r="AM223" s="1">
        <v>1983</v>
      </c>
      <c r="AN223" s="1">
        <v>4</v>
      </c>
      <c r="AO223" s="39">
        <v>21.2</v>
      </c>
      <c r="AP223" s="1">
        <v>2023</v>
      </c>
      <c r="AQ223" s="1">
        <v>4</v>
      </c>
    </row>
    <row r="224" spans="1:43" ht="14.45" customHeight="1" x14ac:dyDescent="0.25">
      <c r="A224" s="1">
        <v>26105150</v>
      </c>
      <c r="B224" s="1" t="s">
        <v>1136</v>
      </c>
      <c r="C224" s="1">
        <v>4.2389166669999998</v>
      </c>
      <c r="D224" s="1">
        <v>-76.033055555999994</v>
      </c>
      <c r="E224" s="1">
        <v>1011</v>
      </c>
      <c r="F224" s="1" t="s">
        <v>456</v>
      </c>
      <c r="G224" s="1" t="s">
        <v>423</v>
      </c>
      <c r="H224" s="39">
        <v>35.200000000000003</v>
      </c>
      <c r="I224" s="1">
        <v>1998</v>
      </c>
      <c r="J224" s="1">
        <v>4</v>
      </c>
      <c r="K224" s="39">
        <v>35.6</v>
      </c>
      <c r="L224" s="1">
        <v>1998</v>
      </c>
      <c r="M224" s="1">
        <v>1</v>
      </c>
      <c r="N224" s="39">
        <v>35</v>
      </c>
      <c r="O224" s="1">
        <v>2016</v>
      </c>
      <c r="P224" s="1">
        <v>26</v>
      </c>
      <c r="Q224" s="39">
        <v>35.6</v>
      </c>
      <c r="R224" s="1">
        <v>1996</v>
      </c>
      <c r="S224" s="1">
        <v>2</v>
      </c>
      <c r="T224" s="39">
        <v>34.6</v>
      </c>
      <c r="U224" s="1">
        <v>1998</v>
      </c>
      <c r="V224" s="1">
        <v>21</v>
      </c>
      <c r="W224" s="39">
        <v>34.6</v>
      </c>
      <c r="X224" s="1">
        <v>2015</v>
      </c>
      <c r="Y224" s="1">
        <v>19</v>
      </c>
      <c r="Z224" s="39">
        <v>35.6</v>
      </c>
      <c r="AA224" s="1">
        <v>1997</v>
      </c>
      <c r="AB224" s="1">
        <v>24</v>
      </c>
      <c r="AC224" s="39">
        <v>35.4</v>
      </c>
      <c r="AD224" s="1">
        <v>1982</v>
      </c>
      <c r="AE224" s="1">
        <v>22</v>
      </c>
      <c r="AF224" s="39">
        <v>35.6</v>
      </c>
      <c r="AG224" s="1">
        <v>2015</v>
      </c>
      <c r="AH224" s="1">
        <v>4</v>
      </c>
      <c r="AI224" s="39">
        <v>34.200000000000003</v>
      </c>
      <c r="AJ224" s="1">
        <v>2009</v>
      </c>
      <c r="AK224" s="1">
        <v>10</v>
      </c>
      <c r="AL224" s="39">
        <v>33.200000000000003</v>
      </c>
      <c r="AM224" s="1">
        <v>2002</v>
      </c>
      <c r="AN224" s="1">
        <v>28</v>
      </c>
      <c r="AO224" s="39">
        <v>34</v>
      </c>
      <c r="AP224" s="1">
        <v>2015</v>
      </c>
      <c r="AQ224" s="1">
        <v>31</v>
      </c>
    </row>
    <row r="225" spans="1:43" ht="14.45" customHeight="1" x14ac:dyDescent="0.25">
      <c r="A225" s="1">
        <v>26105230</v>
      </c>
      <c r="B225" s="1" t="s">
        <v>1137</v>
      </c>
      <c r="C225" s="1">
        <v>4.028333333</v>
      </c>
      <c r="D225" s="1">
        <v>-76.168527780000005</v>
      </c>
      <c r="E225" s="1">
        <v>1119</v>
      </c>
      <c r="F225" s="1" t="s">
        <v>426</v>
      </c>
      <c r="G225" s="1" t="s">
        <v>423</v>
      </c>
      <c r="H225" s="39">
        <v>35.200000000000003</v>
      </c>
      <c r="I225" s="1">
        <v>1998</v>
      </c>
      <c r="J225" s="1">
        <v>25</v>
      </c>
      <c r="K225" s="39">
        <v>35.6</v>
      </c>
      <c r="L225" s="1">
        <v>2003</v>
      </c>
      <c r="M225" s="1">
        <v>8</v>
      </c>
      <c r="N225" s="39">
        <v>36</v>
      </c>
      <c r="O225" s="1">
        <v>2024</v>
      </c>
      <c r="P225" s="1">
        <v>17</v>
      </c>
      <c r="Q225" s="39">
        <v>34.6</v>
      </c>
      <c r="R225" s="1">
        <v>2003</v>
      </c>
      <c r="S225" s="1">
        <v>2</v>
      </c>
      <c r="T225" s="39">
        <v>34.4</v>
      </c>
      <c r="U225" s="1">
        <v>2002</v>
      </c>
      <c r="V225" s="1">
        <v>16</v>
      </c>
      <c r="W225" s="39">
        <v>33.6</v>
      </c>
      <c r="X225" s="1">
        <v>2003</v>
      </c>
      <c r="Y225" s="1">
        <v>29</v>
      </c>
      <c r="Z225" s="39">
        <v>36.200000000000003</v>
      </c>
      <c r="AA225" s="1">
        <v>2023</v>
      </c>
      <c r="AB225" s="1">
        <v>19</v>
      </c>
      <c r="AC225" s="39">
        <v>35.200000000000003</v>
      </c>
      <c r="AD225" s="1">
        <v>2002</v>
      </c>
      <c r="AE225" s="1">
        <v>20</v>
      </c>
      <c r="AF225" s="39">
        <v>35</v>
      </c>
      <c r="AG225" s="1">
        <v>2023</v>
      </c>
      <c r="AH225" s="1">
        <v>22</v>
      </c>
      <c r="AI225" s="39">
        <v>34.6</v>
      </c>
      <c r="AJ225" s="1">
        <v>2002</v>
      </c>
      <c r="AK225" s="1">
        <v>23</v>
      </c>
      <c r="AL225" s="39">
        <v>33.6</v>
      </c>
      <c r="AM225" s="1">
        <v>2004</v>
      </c>
      <c r="AN225" s="1">
        <v>13</v>
      </c>
      <c r="AO225" s="39">
        <v>33.6</v>
      </c>
      <c r="AP225" s="1">
        <v>2002</v>
      </c>
      <c r="AQ225" s="1">
        <v>13</v>
      </c>
    </row>
    <row r="226" spans="1:43" ht="14.45" customHeight="1" x14ac:dyDescent="0.25">
      <c r="A226" s="1">
        <v>26125061</v>
      </c>
      <c r="B226" s="1" t="s">
        <v>1138</v>
      </c>
      <c r="C226" s="1">
        <v>4.454722222</v>
      </c>
      <c r="D226" s="1">
        <v>-75.766388890000002</v>
      </c>
      <c r="E226" s="1">
        <v>1229</v>
      </c>
      <c r="F226" s="1" t="s">
        <v>808</v>
      </c>
      <c r="G226" s="1" t="s">
        <v>67</v>
      </c>
      <c r="H226" s="39">
        <v>33.200000000000003</v>
      </c>
      <c r="I226" s="1">
        <v>1978</v>
      </c>
      <c r="J226" s="1">
        <v>31</v>
      </c>
      <c r="K226" s="39">
        <v>34</v>
      </c>
      <c r="L226" s="1">
        <v>2020</v>
      </c>
      <c r="M226" s="1">
        <v>17</v>
      </c>
      <c r="N226" s="39">
        <v>33</v>
      </c>
      <c r="O226" s="1">
        <v>2016</v>
      </c>
      <c r="P226" s="1">
        <v>25</v>
      </c>
      <c r="Q226" s="39">
        <v>32.200000000000003</v>
      </c>
      <c r="R226" s="1">
        <v>2010</v>
      </c>
      <c r="S226" s="1">
        <v>22</v>
      </c>
      <c r="T226" s="39">
        <v>32</v>
      </c>
      <c r="U226" s="1">
        <v>2016</v>
      </c>
      <c r="V226" s="1">
        <v>15</v>
      </c>
      <c r="W226" s="39">
        <v>34.200000000000003</v>
      </c>
      <c r="X226" s="1">
        <v>2015</v>
      </c>
      <c r="Y226" s="1">
        <v>24</v>
      </c>
      <c r="Z226" s="39">
        <v>34.200000000000003</v>
      </c>
      <c r="AA226" s="1">
        <v>2015</v>
      </c>
      <c r="AB226" s="1">
        <v>3</v>
      </c>
      <c r="AC226" s="39">
        <v>34.4</v>
      </c>
      <c r="AD226" s="1">
        <v>2019</v>
      </c>
      <c r="AE226" s="1">
        <v>27</v>
      </c>
      <c r="AF226" s="39">
        <v>35</v>
      </c>
      <c r="AG226" s="1">
        <v>2015</v>
      </c>
      <c r="AH226" s="1">
        <v>15</v>
      </c>
      <c r="AI226" s="39">
        <v>32.799999999999997</v>
      </c>
      <c r="AJ226" s="1">
        <v>2015</v>
      </c>
      <c r="AK226" s="1">
        <v>4</v>
      </c>
      <c r="AL226" s="39">
        <v>31</v>
      </c>
      <c r="AM226" s="1">
        <v>1978</v>
      </c>
      <c r="AN226" s="1">
        <v>28</v>
      </c>
      <c r="AO226" s="39">
        <v>33</v>
      </c>
      <c r="AP226" s="1">
        <v>1980</v>
      </c>
      <c r="AQ226" s="1">
        <v>7</v>
      </c>
    </row>
    <row r="227" spans="1:43" ht="14.45" customHeight="1" x14ac:dyDescent="0.25">
      <c r="A227" s="1">
        <v>26125130</v>
      </c>
      <c r="B227" s="1" t="s">
        <v>1139</v>
      </c>
      <c r="C227" s="1">
        <v>4.185055556</v>
      </c>
      <c r="D227" s="1">
        <v>-75.832361109999994</v>
      </c>
      <c r="E227" s="1">
        <v>1749</v>
      </c>
      <c r="F227" s="1" t="s">
        <v>437</v>
      </c>
      <c r="G227" s="1" t="s">
        <v>423</v>
      </c>
      <c r="H227" s="39">
        <v>29.8</v>
      </c>
      <c r="I227" s="1">
        <v>2007</v>
      </c>
      <c r="J227" s="1">
        <v>4</v>
      </c>
      <c r="K227" s="39">
        <v>29.6</v>
      </c>
      <c r="L227" s="1">
        <v>2016</v>
      </c>
      <c r="M227" s="1">
        <v>2</v>
      </c>
      <c r="N227" s="39">
        <v>29.2</v>
      </c>
      <c r="O227" s="1">
        <v>2024</v>
      </c>
      <c r="P227" s="1">
        <v>17</v>
      </c>
      <c r="Q227" s="39">
        <v>28.4</v>
      </c>
      <c r="R227" s="1">
        <v>2005</v>
      </c>
      <c r="S227" s="1">
        <v>15</v>
      </c>
      <c r="T227" s="39">
        <v>28.6</v>
      </c>
      <c r="U227" s="1">
        <v>2014</v>
      </c>
      <c r="V227" s="1">
        <v>22</v>
      </c>
      <c r="W227" s="39">
        <v>30.4</v>
      </c>
      <c r="X227" s="1">
        <v>2023</v>
      </c>
      <c r="Y227" s="1">
        <v>15</v>
      </c>
      <c r="Z227" s="39">
        <v>31.2</v>
      </c>
      <c r="AA227" s="1">
        <v>2023</v>
      </c>
      <c r="AB227" s="1">
        <v>4</v>
      </c>
      <c r="AC227" s="39">
        <v>30</v>
      </c>
      <c r="AD227" s="1">
        <v>2015</v>
      </c>
      <c r="AE227" s="1">
        <v>30</v>
      </c>
      <c r="AF227" s="39">
        <v>31.2</v>
      </c>
      <c r="AG227" s="1">
        <v>2015</v>
      </c>
      <c r="AH227" s="1">
        <v>15</v>
      </c>
      <c r="AI227" s="39">
        <v>29</v>
      </c>
      <c r="AJ227" s="1">
        <v>2015</v>
      </c>
      <c r="AK227" s="1">
        <v>29</v>
      </c>
      <c r="AL227" s="39">
        <v>29.8</v>
      </c>
      <c r="AM227" s="1">
        <v>2015</v>
      </c>
      <c r="AN227" s="1">
        <v>13</v>
      </c>
      <c r="AO227" s="39">
        <v>30</v>
      </c>
      <c r="AP227" s="1">
        <v>2015</v>
      </c>
      <c r="AQ227" s="1">
        <v>23</v>
      </c>
    </row>
    <row r="228" spans="1:43" ht="14.45" customHeight="1" x14ac:dyDescent="0.25">
      <c r="A228" s="1">
        <v>26135040</v>
      </c>
      <c r="B228" s="1" t="s">
        <v>1140</v>
      </c>
      <c r="C228" s="1">
        <v>4.8158611110000002</v>
      </c>
      <c r="D228" s="1">
        <v>-75.737222222</v>
      </c>
      <c r="E228" s="1">
        <v>1342</v>
      </c>
      <c r="F228" s="1" t="s">
        <v>65</v>
      </c>
      <c r="G228" s="1" t="s">
        <v>64</v>
      </c>
      <c r="H228" s="39">
        <v>32.700000000000003</v>
      </c>
      <c r="I228" s="1">
        <v>1998</v>
      </c>
      <c r="J228" s="1">
        <v>29</v>
      </c>
      <c r="K228" s="39">
        <v>33.5</v>
      </c>
      <c r="L228" s="1">
        <v>1998</v>
      </c>
      <c r="M228" s="1">
        <v>1</v>
      </c>
      <c r="N228" s="39">
        <v>33.299999999999997</v>
      </c>
      <c r="O228" s="1">
        <v>2016</v>
      </c>
      <c r="P228" s="1">
        <v>25</v>
      </c>
      <c r="Q228" s="39">
        <v>31.3</v>
      </c>
      <c r="R228" s="1">
        <v>2016</v>
      </c>
      <c r="S228" s="1">
        <v>6</v>
      </c>
      <c r="T228" s="39">
        <v>31.2</v>
      </c>
      <c r="U228" s="1">
        <v>2015</v>
      </c>
      <c r="V228" s="1">
        <v>12</v>
      </c>
      <c r="W228" s="39">
        <v>32.799999999999997</v>
      </c>
      <c r="X228" s="1">
        <v>2015</v>
      </c>
      <c r="Y228" s="1">
        <v>24</v>
      </c>
      <c r="Z228" s="39">
        <v>32.5</v>
      </c>
      <c r="AA228" s="1">
        <v>1997</v>
      </c>
      <c r="AB228" s="1">
        <v>24</v>
      </c>
      <c r="AC228" s="39">
        <v>32.6</v>
      </c>
      <c r="AD228" s="1">
        <v>2019</v>
      </c>
      <c r="AE228" s="1">
        <v>27</v>
      </c>
      <c r="AF228" s="39">
        <v>32.799999999999997</v>
      </c>
      <c r="AG228" s="1">
        <v>2019</v>
      </c>
      <c r="AH228" s="1">
        <v>3</v>
      </c>
      <c r="AI228" s="39">
        <v>31.3</v>
      </c>
      <c r="AJ228" s="1">
        <v>2015</v>
      </c>
      <c r="AK228" s="1">
        <v>4</v>
      </c>
      <c r="AL228" s="39">
        <v>29.9</v>
      </c>
      <c r="AM228" s="1">
        <v>2009</v>
      </c>
      <c r="AN228" s="1">
        <v>26</v>
      </c>
      <c r="AO228" s="39">
        <v>31.6</v>
      </c>
      <c r="AP228" s="1">
        <v>2015</v>
      </c>
      <c r="AQ228" s="1">
        <v>30</v>
      </c>
    </row>
    <row r="229" spans="1:43" ht="14.45" customHeight="1" x14ac:dyDescent="0.25">
      <c r="A229" s="1">
        <v>26135100</v>
      </c>
      <c r="B229" s="1" t="s">
        <v>1141</v>
      </c>
      <c r="C229" s="1">
        <v>4.8780277779999999</v>
      </c>
      <c r="D229" s="1">
        <v>-75.877555560000005</v>
      </c>
      <c r="E229" s="1">
        <v>995</v>
      </c>
      <c r="F229" s="1" t="s">
        <v>65</v>
      </c>
      <c r="G229" s="1" t="s">
        <v>64</v>
      </c>
      <c r="H229" s="39">
        <v>37</v>
      </c>
      <c r="I229" s="1">
        <v>1998</v>
      </c>
      <c r="J229" s="1">
        <v>29</v>
      </c>
      <c r="K229" s="39">
        <v>37.799999999999997</v>
      </c>
      <c r="L229" s="1">
        <v>1998</v>
      </c>
      <c r="M229" s="1">
        <v>2</v>
      </c>
      <c r="N229" s="39">
        <v>37</v>
      </c>
      <c r="O229" s="1">
        <v>2024</v>
      </c>
      <c r="P229" s="1">
        <v>18</v>
      </c>
      <c r="Q229" s="39">
        <v>36</v>
      </c>
      <c r="R229" s="1">
        <v>2019</v>
      </c>
      <c r="S229" s="1">
        <v>10</v>
      </c>
      <c r="T229" s="39">
        <v>34.200000000000003</v>
      </c>
      <c r="U229" s="1">
        <v>1983</v>
      </c>
      <c r="V229" s="1">
        <v>11</v>
      </c>
      <c r="W229" s="39">
        <v>36.6</v>
      </c>
      <c r="X229" s="1">
        <v>2015</v>
      </c>
      <c r="Y229" s="1">
        <v>24</v>
      </c>
      <c r="Z229" s="39">
        <v>37</v>
      </c>
      <c r="AA229" s="1">
        <v>1983</v>
      </c>
      <c r="AB229" s="1">
        <v>29</v>
      </c>
      <c r="AC229" s="39">
        <v>39</v>
      </c>
      <c r="AD229" s="1">
        <v>1983</v>
      </c>
      <c r="AE229" s="1">
        <v>17</v>
      </c>
      <c r="AF229" s="39">
        <v>37</v>
      </c>
      <c r="AG229" s="1">
        <v>2019</v>
      </c>
      <c r="AH229" s="1">
        <v>8</v>
      </c>
      <c r="AI229" s="39">
        <v>35</v>
      </c>
      <c r="AJ229" s="1">
        <v>2023</v>
      </c>
      <c r="AK229" s="1">
        <v>9</v>
      </c>
      <c r="AL229" s="39">
        <v>34.200000000000003</v>
      </c>
      <c r="AM229" s="1">
        <v>1985</v>
      </c>
      <c r="AN229" s="1">
        <v>29</v>
      </c>
      <c r="AO229" s="39">
        <v>35</v>
      </c>
      <c r="AP229" s="1">
        <v>2023</v>
      </c>
      <c r="AQ229" s="1">
        <v>2</v>
      </c>
    </row>
    <row r="230" spans="1:43" ht="14.45" customHeight="1" x14ac:dyDescent="0.25">
      <c r="A230" s="1">
        <v>26135110</v>
      </c>
      <c r="B230" s="1" t="s">
        <v>1142</v>
      </c>
      <c r="C230" s="1">
        <v>4.87</v>
      </c>
      <c r="D230" s="1">
        <v>-75.63</v>
      </c>
      <c r="E230" s="1">
        <v>1628</v>
      </c>
      <c r="F230" s="1" t="s">
        <v>458</v>
      </c>
      <c r="G230" s="1" t="s">
        <v>64</v>
      </c>
      <c r="H230" s="39">
        <v>30</v>
      </c>
      <c r="I230" s="1">
        <v>1998</v>
      </c>
      <c r="J230" s="1">
        <v>4</v>
      </c>
      <c r="K230" s="39">
        <v>29.8</v>
      </c>
      <c r="L230" s="1">
        <v>1998</v>
      </c>
      <c r="M230" s="1">
        <v>1</v>
      </c>
      <c r="N230" s="39">
        <v>29</v>
      </c>
      <c r="O230" s="1">
        <v>1988</v>
      </c>
      <c r="P230" s="1">
        <v>21</v>
      </c>
      <c r="Q230" s="39">
        <v>29.2</v>
      </c>
      <c r="R230" s="1">
        <v>2010</v>
      </c>
      <c r="S230" s="1">
        <v>23</v>
      </c>
      <c r="T230" s="39">
        <v>28.8</v>
      </c>
      <c r="U230" s="1">
        <v>2015</v>
      </c>
      <c r="V230" s="1">
        <v>6</v>
      </c>
      <c r="W230" s="39">
        <v>29.2</v>
      </c>
      <c r="X230" s="1">
        <v>1983</v>
      </c>
      <c r="Y230" s="1">
        <v>14</v>
      </c>
      <c r="Z230" s="39">
        <v>29</v>
      </c>
      <c r="AA230" s="1">
        <v>1997</v>
      </c>
      <c r="AB230" s="1">
        <v>23</v>
      </c>
      <c r="AC230" s="39">
        <v>28.6</v>
      </c>
      <c r="AD230" s="1">
        <v>1997</v>
      </c>
      <c r="AE230" s="1">
        <v>6</v>
      </c>
      <c r="AF230" s="39">
        <v>29</v>
      </c>
      <c r="AG230" s="1">
        <v>1995</v>
      </c>
      <c r="AH230" s="1">
        <v>18</v>
      </c>
      <c r="AI230" s="39">
        <v>27.6</v>
      </c>
      <c r="AJ230" s="1">
        <v>2004</v>
      </c>
      <c r="AK230" s="1">
        <v>29</v>
      </c>
      <c r="AL230" s="39">
        <v>29</v>
      </c>
      <c r="AM230" s="1">
        <v>1991</v>
      </c>
      <c r="AN230" s="1">
        <v>30</v>
      </c>
      <c r="AO230" s="39">
        <v>28.4</v>
      </c>
      <c r="AP230" s="1">
        <v>1991</v>
      </c>
      <c r="AQ230" s="1">
        <v>22</v>
      </c>
    </row>
    <row r="231" spans="1:43" ht="14.45" customHeight="1" x14ac:dyDescent="0.25">
      <c r="A231" s="1">
        <v>26135140</v>
      </c>
      <c r="B231" s="1" t="s">
        <v>1143</v>
      </c>
      <c r="C231" s="1">
        <v>4.7764166670000003</v>
      </c>
      <c r="D231" s="1">
        <v>-75.412499999999994</v>
      </c>
      <c r="E231" s="1">
        <v>3950</v>
      </c>
      <c r="F231" s="1" t="s">
        <v>65</v>
      </c>
      <c r="G231" s="1" t="s">
        <v>64</v>
      </c>
      <c r="H231" s="39">
        <v>17</v>
      </c>
      <c r="I231" s="1">
        <v>1998</v>
      </c>
      <c r="J231" s="1">
        <v>23</v>
      </c>
      <c r="K231" s="39">
        <v>16</v>
      </c>
      <c r="L231" s="1">
        <v>1998</v>
      </c>
      <c r="M231" s="1">
        <v>2</v>
      </c>
      <c r="N231" s="39">
        <v>16</v>
      </c>
      <c r="O231" s="1">
        <v>1998</v>
      </c>
      <c r="P231" s="1">
        <v>19</v>
      </c>
      <c r="Q231" s="39">
        <v>17.5</v>
      </c>
      <c r="R231" s="1">
        <v>1998</v>
      </c>
      <c r="S231" s="1">
        <v>21</v>
      </c>
      <c r="T231" s="39">
        <v>15</v>
      </c>
      <c r="U231" s="1">
        <v>1998</v>
      </c>
      <c r="V231" s="1">
        <v>21</v>
      </c>
      <c r="W231" s="39">
        <v>14.5</v>
      </c>
      <c r="X231" s="1">
        <v>1998</v>
      </c>
      <c r="Y231" s="1">
        <v>14</v>
      </c>
      <c r="Z231" s="39">
        <v>14.6</v>
      </c>
      <c r="AA231" s="1">
        <v>1998</v>
      </c>
      <c r="AB231" s="1">
        <v>1</v>
      </c>
      <c r="AC231" s="39">
        <v>14.4</v>
      </c>
      <c r="AD231" s="1">
        <v>2002</v>
      </c>
      <c r="AE231" s="1">
        <v>25</v>
      </c>
      <c r="AF231" s="39">
        <v>16.5</v>
      </c>
      <c r="AG231" s="1">
        <v>1997</v>
      </c>
      <c r="AH231" s="1">
        <v>5</v>
      </c>
      <c r="AI231" s="39">
        <v>15</v>
      </c>
      <c r="AJ231" s="1">
        <v>1997</v>
      </c>
      <c r="AK231" s="1">
        <v>24</v>
      </c>
      <c r="AL231" s="39">
        <v>14</v>
      </c>
      <c r="AM231" s="1">
        <v>1997</v>
      </c>
      <c r="AN231" s="1">
        <v>22</v>
      </c>
      <c r="AO231" s="39">
        <v>15.5</v>
      </c>
      <c r="AP231" s="1">
        <v>1997</v>
      </c>
      <c r="AQ231" s="1">
        <v>10</v>
      </c>
    </row>
    <row r="232" spans="1:43" ht="14.45" customHeight="1" x14ac:dyDescent="0.25">
      <c r="A232" s="1">
        <v>26135160</v>
      </c>
      <c r="B232" s="1" t="s">
        <v>1144</v>
      </c>
      <c r="C232" s="1">
        <v>4.8416666670000001</v>
      </c>
      <c r="D232" s="1">
        <v>-75.579972220000002</v>
      </c>
      <c r="E232" s="1">
        <v>1947</v>
      </c>
      <c r="F232" s="1" t="s">
        <v>458</v>
      </c>
      <c r="G232" s="1" t="s">
        <v>64</v>
      </c>
      <c r="H232" s="39">
        <v>26.5</v>
      </c>
      <c r="I232" s="1">
        <v>1998</v>
      </c>
      <c r="J232" s="1">
        <v>11</v>
      </c>
      <c r="K232" s="39">
        <v>26</v>
      </c>
      <c r="L232" s="1">
        <v>1998</v>
      </c>
      <c r="M232" s="1">
        <v>16</v>
      </c>
      <c r="N232" s="39">
        <v>26</v>
      </c>
      <c r="O232" s="1">
        <v>1998</v>
      </c>
      <c r="P232" s="1">
        <v>18</v>
      </c>
      <c r="Q232" s="39">
        <v>26</v>
      </c>
      <c r="R232" s="1">
        <v>2003</v>
      </c>
      <c r="S232" s="1">
        <v>2</v>
      </c>
      <c r="T232" s="39">
        <v>25</v>
      </c>
      <c r="U232" s="1">
        <v>1998</v>
      </c>
      <c r="V232" s="1">
        <v>20</v>
      </c>
      <c r="W232" s="39">
        <v>25.4</v>
      </c>
      <c r="X232" s="1">
        <v>2001</v>
      </c>
      <c r="Y232" s="1">
        <v>26</v>
      </c>
      <c r="Z232" s="39">
        <v>26.7</v>
      </c>
      <c r="AA232" s="1">
        <v>2001</v>
      </c>
      <c r="AB232" s="1">
        <v>28</v>
      </c>
      <c r="AC232" s="39">
        <v>26.2</v>
      </c>
      <c r="AD232" s="1">
        <v>2001</v>
      </c>
      <c r="AE232" s="1">
        <v>20</v>
      </c>
      <c r="AF232" s="39">
        <v>25.6</v>
      </c>
      <c r="AG232" s="1">
        <v>2002</v>
      </c>
      <c r="AH232" s="1">
        <v>21</v>
      </c>
      <c r="AI232" s="39">
        <v>25.5</v>
      </c>
      <c r="AJ232" s="1">
        <v>2004</v>
      </c>
      <c r="AK232" s="1">
        <v>11</v>
      </c>
      <c r="AL232" s="39">
        <v>24.2</v>
      </c>
      <c r="AM232" s="1">
        <v>2001</v>
      </c>
      <c r="AN232" s="1">
        <v>7</v>
      </c>
      <c r="AO232" s="39">
        <v>24.6</v>
      </c>
      <c r="AP232" s="1">
        <v>2000</v>
      </c>
      <c r="AQ232" s="1">
        <v>12</v>
      </c>
    </row>
    <row r="233" spans="1:43" ht="14.45" customHeight="1" x14ac:dyDescent="0.25">
      <c r="A233" s="1">
        <v>26145020</v>
      </c>
      <c r="B233" s="1" t="s">
        <v>1145</v>
      </c>
      <c r="C233" s="1">
        <v>5.2759444440000003</v>
      </c>
      <c r="D233" s="1">
        <v>-75.800138888999996</v>
      </c>
      <c r="E233" s="1">
        <v>1984</v>
      </c>
      <c r="F233" s="1" t="s">
        <v>431</v>
      </c>
      <c r="G233" s="1" t="s">
        <v>115</v>
      </c>
      <c r="H233" s="39">
        <v>28.6</v>
      </c>
      <c r="I233" s="1">
        <v>2004</v>
      </c>
      <c r="J233" s="1">
        <v>14</v>
      </c>
      <c r="K233" s="39">
        <v>31</v>
      </c>
      <c r="L233" s="1">
        <v>2013</v>
      </c>
      <c r="M233" s="1">
        <v>17</v>
      </c>
      <c r="N233" s="39">
        <v>27.4</v>
      </c>
      <c r="O233" s="1">
        <v>2016</v>
      </c>
      <c r="P233" s="1">
        <v>25</v>
      </c>
      <c r="Q233" s="39">
        <v>27.4</v>
      </c>
      <c r="R233" s="1">
        <v>2024</v>
      </c>
      <c r="S233" s="1">
        <v>12</v>
      </c>
      <c r="T233" s="39">
        <v>27.4</v>
      </c>
      <c r="U233" s="1">
        <v>2016</v>
      </c>
      <c r="V233" s="1">
        <v>15</v>
      </c>
      <c r="W233" s="39">
        <v>28.2</v>
      </c>
      <c r="X233" s="1">
        <v>2015</v>
      </c>
      <c r="Y233" s="1">
        <v>26</v>
      </c>
      <c r="Z233" s="39">
        <v>28.2</v>
      </c>
      <c r="AA233" s="1">
        <v>2015</v>
      </c>
      <c r="AB233" s="1">
        <v>3</v>
      </c>
      <c r="AC233" s="39">
        <v>28.8</v>
      </c>
      <c r="AD233" s="1">
        <v>2015</v>
      </c>
      <c r="AE233" s="1">
        <v>5</v>
      </c>
      <c r="AF233" s="39">
        <v>27.8</v>
      </c>
      <c r="AG233" s="1">
        <v>2015</v>
      </c>
      <c r="AH233" s="1">
        <v>14</v>
      </c>
      <c r="AI233" s="39">
        <v>27.2</v>
      </c>
      <c r="AJ233" s="1">
        <v>2015</v>
      </c>
      <c r="AK233" s="1">
        <v>4</v>
      </c>
      <c r="AL233" s="39">
        <v>28</v>
      </c>
      <c r="AM233" s="1">
        <v>2012</v>
      </c>
      <c r="AN233" s="1">
        <v>8</v>
      </c>
      <c r="AO233" s="39">
        <v>28.4</v>
      </c>
      <c r="AP233" s="1">
        <v>2015</v>
      </c>
      <c r="AQ233" s="1">
        <v>30</v>
      </c>
    </row>
    <row r="234" spans="1:43" ht="14.45" customHeight="1" x14ac:dyDescent="0.25">
      <c r="A234" s="1">
        <v>26145030</v>
      </c>
      <c r="B234" s="1" t="s">
        <v>1146</v>
      </c>
      <c r="C234" s="1">
        <v>5.08</v>
      </c>
      <c r="D234" s="1">
        <v>-75.97</v>
      </c>
      <c r="E234" s="1">
        <v>1763</v>
      </c>
      <c r="F234" s="1" t="s">
        <v>443</v>
      </c>
      <c r="G234" s="1" t="s">
        <v>64</v>
      </c>
      <c r="H234" s="39">
        <v>29.6</v>
      </c>
      <c r="I234" s="1">
        <v>1981</v>
      </c>
      <c r="J234" s="1">
        <v>30</v>
      </c>
      <c r="K234" s="39">
        <v>30.4</v>
      </c>
      <c r="L234" s="1">
        <v>1998</v>
      </c>
      <c r="M234" s="1">
        <v>1</v>
      </c>
      <c r="N234" s="39">
        <v>29.6</v>
      </c>
      <c r="O234" s="1">
        <v>1988</v>
      </c>
      <c r="P234" s="1">
        <v>21</v>
      </c>
      <c r="Q234" s="39">
        <v>28.8</v>
      </c>
      <c r="R234" s="1">
        <v>2003</v>
      </c>
      <c r="S234" s="1">
        <v>2</v>
      </c>
      <c r="T234" s="39">
        <v>30.6</v>
      </c>
      <c r="U234" s="1">
        <v>1983</v>
      </c>
      <c r="V234" s="1">
        <v>11</v>
      </c>
      <c r="W234" s="39">
        <v>28.6</v>
      </c>
      <c r="X234" s="1">
        <v>1987</v>
      </c>
      <c r="Y234" s="1">
        <v>26</v>
      </c>
      <c r="Z234" s="39">
        <v>29.6</v>
      </c>
      <c r="AA234" s="1">
        <v>1997</v>
      </c>
      <c r="AB234" s="1">
        <v>23</v>
      </c>
      <c r="AC234" s="39">
        <v>29.8</v>
      </c>
      <c r="AD234" s="1">
        <v>2014</v>
      </c>
      <c r="AE234" s="1">
        <v>23</v>
      </c>
      <c r="AF234" s="39">
        <v>28.8</v>
      </c>
      <c r="AG234" s="1">
        <v>1995</v>
      </c>
      <c r="AH234" s="1">
        <v>4</v>
      </c>
      <c r="AI234" s="39">
        <v>28</v>
      </c>
      <c r="AJ234" s="1">
        <v>2009</v>
      </c>
      <c r="AK234" s="1">
        <v>2</v>
      </c>
      <c r="AL234" s="39">
        <v>28</v>
      </c>
      <c r="AM234" s="1">
        <v>1980</v>
      </c>
      <c r="AN234" s="1">
        <v>27</v>
      </c>
      <c r="AO234" s="39">
        <v>29.2</v>
      </c>
      <c r="AP234" s="1">
        <v>2015</v>
      </c>
      <c r="AQ234" s="1">
        <v>30</v>
      </c>
    </row>
    <row r="235" spans="1:43" ht="14.45" customHeight="1" x14ac:dyDescent="0.25">
      <c r="A235" s="1">
        <v>26155110</v>
      </c>
      <c r="B235" s="1" t="s">
        <v>1147</v>
      </c>
      <c r="C235" s="1">
        <v>5.0297777779999997</v>
      </c>
      <c r="D235" s="1">
        <v>-75.469916667000007</v>
      </c>
      <c r="E235" s="1">
        <v>2104</v>
      </c>
      <c r="F235" s="1" t="s">
        <v>428</v>
      </c>
      <c r="G235" s="1" t="s">
        <v>115</v>
      </c>
      <c r="H235" s="39">
        <v>27</v>
      </c>
      <c r="I235" s="1">
        <v>2001</v>
      </c>
      <c r="J235" s="1">
        <v>29</v>
      </c>
      <c r="K235" s="39">
        <v>27.4</v>
      </c>
      <c r="L235" s="1">
        <v>1983</v>
      </c>
      <c r="M235" s="1">
        <v>26</v>
      </c>
      <c r="N235" s="39">
        <v>26.2</v>
      </c>
      <c r="O235" s="1">
        <v>1983</v>
      </c>
      <c r="P235" s="1">
        <v>23</v>
      </c>
      <c r="Q235" s="39">
        <v>26.6</v>
      </c>
      <c r="R235" s="1">
        <v>2017</v>
      </c>
      <c r="S235" s="1">
        <v>25</v>
      </c>
      <c r="T235" s="39">
        <v>26</v>
      </c>
      <c r="U235" s="1">
        <v>1998</v>
      </c>
      <c r="V235" s="1">
        <v>20</v>
      </c>
      <c r="W235" s="39">
        <v>25.8</v>
      </c>
      <c r="X235" s="1">
        <v>2015</v>
      </c>
      <c r="Y235" s="1">
        <v>24</v>
      </c>
      <c r="Z235" s="39">
        <v>26.2</v>
      </c>
      <c r="AA235" s="1">
        <v>1997</v>
      </c>
      <c r="AB235" s="1">
        <v>24</v>
      </c>
      <c r="AC235" s="39">
        <v>28</v>
      </c>
      <c r="AD235" s="1">
        <v>2000</v>
      </c>
      <c r="AE235" s="1">
        <v>23</v>
      </c>
      <c r="AF235" s="39">
        <v>28</v>
      </c>
      <c r="AG235" s="1">
        <v>2015</v>
      </c>
      <c r="AH235" s="1">
        <v>8</v>
      </c>
      <c r="AI235" s="39">
        <v>25</v>
      </c>
      <c r="AJ235" s="1">
        <v>1982</v>
      </c>
      <c r="AK235" s="1">
        <v>30</v>
      </c>
      <c r="AL235" s="39">
        <v>25</v>
      </c>
      <c r="AM235" s="1">
        <v>2000</v>
      </c>
      <c r="AN235" s="1">
        <v>4</v>
      </c>
      <c r="AO235" s="39">
        <v>28</v>
      </c>
      <c r="AP235" s="1">
        <v>2000</v>
      </c>
      <c r="AQ235" s="1">
        <v>13</v>
      </c>
    </row>
    <row r="236" spans="1:43" ht="14.45" customHeight="1" x14ac:dyDescent="0.25">
      <c r="A236" s="1">
        <v>26155170</v>
      </c>
      <c r="B236" s="1" t="s">
        <v>1148</v>
      </c>
      <c r="C236" s="1">
        <v>5.0322222219999997</v>
      </c>
      <c r="D236" s="1">
        <v>-75.438333330000006</v>
      </c>
      <c r="E236" s="1">
        <v>2325</v>
      </c>
      <c r="F236" s="1" t="s">
        <v>428</v>
      </c>
      <c r="G236" s="1" t="s">
        <v>115</v>
      </c>
      <c r="H236" s="39">
        <v>25.2</v>
      </c>
      <c r="I236" s="1">
        <v>2024</v>
      </c>
      <c r="J236" s="1">
        <v>26</v>
      </c>
      <c r="K236" s="39">
        <v>25.2</v>
      </c>
      <c r="L236" s="1">
        <v>2024</v>
      </c>
      <c r="M236" s="1">
        <v>19</v>
      </c>
      <c r="N236" s="39">
        <v>24.2</v>
      </c>
      <c r="O236" s="1">
        <v>2024</v>
      </c>
      <c r="P236" s="1">
        <v>22</v>
      </c>
      <c r="Q236" s="39">
        <v>24.6</v>
      </c>
      <c r="R236" s="1">
        <v>2010</v>
      </c>
      <c r="S236" s="1">
        <v>22</v>
      </c>
      <c r="T236" s="39">
        <v>23.4</v>
      </c>
      <c r="U236" s="1">
        <v>2023</v>
      </c>
      <c r="V236" s="1">
        <v>4</v>
      </c>
      <c r="W236" s="39">
        <v>23.4</v>
      </c>
      <c r="X236" s="1">
        <v>2015</v>
      </c>
      <c r="Y236" s="1">
        <v>24</v>
      </c>
      <c r="Z236" s="39">
        <v>24.6</v>
      </c>
      <c r="AA236" s="1">
        <v>2009</v>
      </c>
      <c r="AB236" s="1">
        <v>26</v>
      </c>
      <c r="AC236" s="39">
        <v>25.2</v>
      </c>
      <c r="AD236" s="1">
        <v>2025</v>
      </c>
      <c r="AE236" s="1">
        <v>2</v>
      </c>
      <c r="AF236" s="39">
        <v>24.4</v>
      </c>
      <c r="AG236" s="1">
        <v>2024</v>
      </c>
      <c r="AH236" s="1">
        <v>18</v>
      </c>
      <c r="AI236" s="39">
        <v>23.4</v>
      </c>
      <c r="AJ236" s="1">
        <v>2001</v>
      </c>
      <c r="AK236" s="1">
        <v>25</v>
      </c>
      <c r="AL236" s="39">
        <v>22.4</v>
      </c>
      <c r="AM236" s="1">
        <v>2023</v>
      </c>
      <c r="AN236" s="1">
        <v>16</v>
      </c>
      <c r="AO236" s="39">
        <v>24.4</v>
      </c>
      <c r="AP236" s="1">
        <v>2023</v>
      </c>
      <c r="AQ236" s="1">
        <v>1</v>
      </c>
    </row>
    <row r="237" spans="1:43" ht="14.45" customHeight="1" x14ac:dyDescent="0.25">
      <c r="A237" s="1">
        <v>26175030</v>
      </c>
      <c r="B237" s="1" t="s">
        <v>1149</v>
      </c>
      <c r="C237" s="1">
        <v>5.717333333</v>
      </c>
      <c r="D237" s="1">
        <v>-75.690916669999993</v>
      </c>
      <c r="E237" s="1">
        <v>1153</v>
      </c>
      <c r="F237" s="1" t="s">
        <v>108</v>
      </c>
      <c r="G237" s="1" t="s">
        <v>57</v>
      </c>
      <c r="H237" s="39">
        <v>35</v>
      </c>
      <c r="I237" s="1">
        <v>1998</v>
      </c>
      <c r="J237" s="1">
        <v>23</v>
      </c>
      <c r="K237" s="39">
        <v>35.6</v>
      </c>
      <c r="L237" s="1">
        <v>1987</v>
      </c>
      <c r="M237" s="1">
        <v>26</v>
      </c>
      <c r="N237" s="39">
        <v>35.6</v>
      </c>
      <c r="O237" s="1">
        <v>2024</v>
      </c>
      <c r="P237" s="1">
        <v>24</v>
      </c>
      <c r="Q237" s="39">
        <v>35.4</v>
      </c>
      <c r="R237" s="1">
        <v>2024</v>
      </c>
      <c r="S237" s="1">
        <v>12</v>
      </c>
      <c r="T237" s="39">
        <v>34.200000000000003</v>
      </c>
      <c r="U237" s="1">
        <v>2015</v>
      </c>
      <c r="V237" s="1">
        <v>12</v>
      </c>
      <c r="W237" s="39">
        <v>34</v>
      </c>
      <c r="X237" s="1">
        <v>2015</v>
      </c>
      <c r="Y237" s="1">
        <v>24</v>
      </c>
      <c r="Z237" s="39">
        <v>34.4</v>
      </c>
      <c r="AA237" s="1">
        <v>1997</v>
      </c>
      <c r="AB237" s="1">
        <v>24</v>
      </c>
      <c r="AC237" s="39">
        <v>34.6</v>
      </c>
      <c r="AD237" s="1">
        <v>2001</v>
      </c>
      <c r="AE237" s="1">
        <v>20</v>
      </c>
      <c r="AF237" s="39">
        <v>34.4</v>
      </c>
      <c r="AG237" s="1">
        <v>2019</v>
      </c>
      <c r="AH237" s="1">
        <v>3</v>
      </c>
      <c r="AI237" s="39">
        <v>32.1</v>
      </c>
      <c r="AJ237" s="1">
        <v>2023</v>
      </c>
      <c r="AK237" s="1">
        <v>2</v>
      </c>
      <c r="AL237" s="39">
        <v>31.4</v>
      </c>
      <c r="AM237" s="1">
        <v>2023</v>
      </c>
      <c r="AN237" s="1">
        <v>27</v>
      </c>
      <c r="AO237" s="39">
        <v>34</v>
      </c>
      <c r="AP237" s="1">
        <v>2015</v>
      </c>
      <c r="AQ237" s="1">
        <v>30</v>
      </c>
    </row>
    <row r="238" spans="1:43" ht="14.45" customHeight="1" x14ac:dyDescent="0.25">
      <c r="A238" s="1">
        <v>26175040</v>
      </c>
      <c r="B238" s="1" t="s">
        <v>1150</v>
      </c>
      <c r="C238" s="1">
        <v>5.8002500000000001</v>
      </c>
      <c r="D238" s="1">
        <v>-75.65097222</v>
      </c>
      <c r="E238" s="1">
        <v>604</v>
      </c>
      <c r="F238" s="1" t="s">
        <v>110</v>
      </c>
      <c r="G238" s="1" t="s">
        <v>57</v>
      </c>
      <c r="H238" s="39">
        <v>40.4</v>
      </c>
      <c r="I238" s="1">
        <v>2010</v>
      </c>
      <c r="J238" s="1">
        <v>31</v>
      </c>
      <c r="K238" s="39">
        <v>42.6</v>
      </c>
      <c r="L238" s="1">
        <v>2016</v>
      </c>
      <c r="M238" s="1">
        <v>16</v>
      </c>
      <c r="N238" s="39">
        <v>41.4</v>
      </c>
      <c r="O238" s="1">
        <v>2015</v>
      </c>
      <c r="P238" s="1">
        <v>11</v>
      </c>
      <c r="Q238" s="39">
        <v>40.200000000000003</v>
      </c>
      <c r="R238" s="1">
        <v>2016</v>
      </c>
      <c r="S238" s="1">
        <v>21</v>
      </c>
      <c r="T238" s="39">
        <v>40.6</v>
      </c>
      <c r="U238" s="1">
        <v>2015</v>
      </c>
      <c r="V238" s="1">
        <v>12</v>
      </c>
      <c r="W238" s="39">
        <v>40</v>
      </c>
      <c r="X238" s="1">
        <v>2015</v>
      </c>
      <c r="Y238" s="1">
        <v>24</v>
      </c>
      <c r="Z238" s="39">
        <v>39.799999999999997</v>
      </c>
      <c r="AA238" s="1">
        <v>2014</v>
      </c>
      <c r="AB238" s="1">
        <v>28</v>
      </c>
      <c r="AC238" s="39">
        <v>40.6</v>
      </c>
      <c r="AD238" s="1">
        <v>2002</v>
      </c>
      <c r="AE238" s="1">
        <v>15</v>
      </c>
      <c r="AF238" s="39">
        <v>40.200000000000003</v>
      </c>
      <c r="AG238" s="1">
        <v>2019</v>
      </c>
      <c r="AH238" s="1">
        <v>3</v>
      </c>
      <c r="AI238" s="39">
        <v>38.6</v>
      </c>
      <c r="AJ238" s="1">
        <v>2023</v>
      </c>
      <c r="AK238" s="1">
        <v>2</v>
      </c>
      <c r="AL238" s="39">
        <v>39.1</v>
      </c>
      <c r="AM238" s="1">
        <v>1998</v>
      </c>
      <c r="AN238" s="1">
        <v>15</v>
      </c>
      <c r="AO238" s="39">
        <v>40</v>
      </c>
      <c r="AP238" s="1">
        <v>1997</v>
      </c>
      <c r="AQ238" s="1">
        <v>24</v>
      </c>
    </row>
    <row r="239" spans="1:43" ht="14.45" customHeight="1" x14ac:dyDescent="0.25">
      <c r="A239" s="1">
        <v>26185010</v>
      </c>
      <c r="B239" s="1" t="s">
        <v>1151</v>
      </c>
      <c r="C239" s="1">
        <v>5.5787500000000003</v>
      </c>
      <c r="D239" s="1">
        <v>-75.344777780000001</v>
      </c>
      <c r="E239" s="1">
        <v>2180</v>
      </c>
      <c r="F239" s="1" t="s">
        <v>640</v>
      </c>
      <c r="G239" s="1" t="s">
        <v>115</v>
      </c>
      <c r="H239" s="39">
        <v>29.9</v>
      </c>
      <c r="I239" s="1">
        <v>2015</v>
      </c>
      <c r="J239" s="1">
        <v>18</v>
      </c>
      <c r="K239" s="39">
        <v>28.4</v>
      </c>
      <c r="L239" s="1">
        <v>2004</v>
      </c>
      <c r="M239" s="1">
        <v>9</v>
      </c>
      <c r="N239" s="39">
        <v>29.6</v>
      </c>
      <c r="O239" s="1">
        <v>2015</v>
      </c>
      <c r="P239" s="1">
        <v>9</v>
      </c>
      <c r="Q239" s="39">
        <v>29.4</v>
      </c>
      <c r="R239" s="1">
        <v>2015</v>
      </c>
      <c r="S239" s="1">
        <v>23</v>
      </c>
      <c r="T239" s="39">
        <v>27.6</v>
      </c>
      <c r="U239" s="1">
        <v>2002</v>
      </c>
      <c r="V239" s="1">
        <v>8</v>
      </c>
      <c r="W239" s="39">
        <v>27.4</v>
      </c>
      <c r="X239" s="1">
        <v>2005</v>
      </c>
      <c r="Y239" s="1">
        <v>28</v>
      </c>
      <c r="Z239" s="39">
        <v>28.8</v>
      </c>
      <c r="AA239" s="1">
        <v>2015</v>
      </c>
      <c r="AB239" s="1">
        <v>16</v>
      </c>
      <c r="AC239" s="39">
        <v>27.8</v>
      </c>
      <c r="AD239" s="1">
        <v>2005</v>
      </c>
      <c r="AE239" s="1">
        <v>8</v>
      </c>
      <c r="AF239" s="39">
        <v>28.3</v>
      </c>
      <c r="AG239" s="1">
        <v>2004</v>
      </c>
      <c r="AH239" s="1">
        <v>19</v>
      </c>
      <c r="AI239" s="39">
        <v>29.7</v>
      </c>
      <c r="AJ239" s="1">
        <v>2018</v>
      </c>
      <c r="AK239" s="1">
        <v>24</v>
      </c>
      <c r="AL239" s="39">
        <v>25.2</v>
      </c>
      <c r="AM239" s="1">
        <v>2002</v>
      </c>
      <c r="AN239" s="1">
        <v>27</v>
      </c>
      <c r="AO239" s="39">
        <v>26.4</v>
      </c>
      <c r="AP239" s="1">
        <v>2016</v>
      </c>
      <c r="AQ239" s="1">
        <v>14</v>
      </c>
    </row>
    <row r="240" spans="1:43" ht="14.45" customHeight="1" x14ac:dyDescent="0.25">
      <c r="A240" s="1">
        <v>26185040</v>
      </c>
      <c r="B240" s="1" t="s">
        <v>1152</v>
      </c>
      <c r="C240" s="1">
        <v>5.3729444439999998</v>
      </c>
      <c r="D240" s="1">
        <v>-75.375333330000004</v>
      </c>
      <c r="E240" s="1">
        <v>2855</v>
      </c>
      <c r="F240" s="1" t="s">
        <v>1153</v>
      </c>
      <c r="G240" s="1" t="s">
        <v>115</v>
      </c>
      <c r="H240" s="39">
        <v>22.8</v>
      </c>
      <c r="I240" s="1">
        <v>2024</v>
      </c>
      <c r="J240" s="1">
        <v>24</v>
      </c>
      <c r="K240" s="39">
        <v>22.6</v>
      </c>
      <c r="L240" s="1">
        <v>2007</v>
      </c>
      <c r="M240" s="1">
        <v>3</v>
      </c>
      <c r="N240" s="39">
        <v>21.8</v>
      </c>
      <c r="O240" s="1">
        <v>2013</v>
      </c>
      <c r="P240" s="1">
        <v>5</v>
      </c>
      <c r="Q240" s="39">
        <v>22.2</v>
      </c>
      <c r="R240" s="1">
        <v>2017</v>
      </c>
      <c r="S240" s="1">
        <v>5</v>
      </c>
      <c r="T240" s="39">
        <v>22.4</v>
      </c>
      <c r="U240" s="1">
        <v>2020</v>
      </c>
      <c r="V240" s="1">
        <v>26</v>
      </c>
      <c r="W240" s="39">
        <v>22.2</v>
      </c>
      <c r="X240" s="1">
        <v>2009</v>
      </c>
      <c r="Y240" s="1">
        <v>2</v>
      </c>
      <c r="Z240" s="39">
        <v>22</v>
      </c>
      <c r="AA240" s="1">
        <v>2023</v>
      </c>
      <c r="AB240" s="1">
        <v>20</v>
      </c>
      <c r="AC240" s="39">
        <v>22</v>
      </c>
      <c r="AD240" s="1">
        <v>2023</v>
      </c>
      <c r="AE240" s="1">
        <v>5</v>
      </c>
      <c r="AF240" s="39">
        <v>22.2</v>
      </c>
      <c r="AG240" s="1">
        <v>2023</v>
      </c>
      <c r="AH240" s="1">
        <v>29</v>
      </c>
      <c r="AI240" s="39">
        <v>21.4</v>
      </c>
      <c r="AJ240" s="1">
        <v>2009</v>
      </c>
      <c r="AK240" s="1">
        <v>1</v>
      </c>
      <c r="AL240" s="39">
        <v>22.2</v>
      </c>
      <c r="AM240" s="1">
        <v>2023</v>
      </c>
      <c r="AN240" s="1">
        <v>10</v>
      </c>
      <c r="AO240" s="39">
        <v>22.2</v>
      </c>
      <c r="AP240" s="1">
        <v>2023</v>
      </c>
      <c r="AQ240" s="1">
        <v>5</v>
      </c>
    </row>
    <row r="241" spans="1:43" ht="14.45" customHeight="1" x14ac:dyDescent="0.25">
      <c r="A241" s="1">
        <v>26195020</v>
      </c>
      <c r="B241" s="1" t="s">
        <v>1154</v>
      </c>
      <c r="C241" s="1">
        <v>5.6909999999999998</v>
      </c>
      <c r="D241" s="1">
        <v>-75.880222219999993</v>
      </c>
      <c r="E241" s="1">
        <v>1180</v>
      </c>
      <c r="F241" s="1" t="s">
        <v>112</v>
      </c>
      <c r="G241" s="1" t="s">
        <v>57</v>
      </c>
      <c r="H241" s="39">
        <v>35.4</v>
      </c>
      <c r="I241" s="1">
        <v>1982</v>
      </c>
      <c r="J241" s="1">
        <v>14</v>
      </c>
      <c r="K241" s="39">
        <v>36.200000000000003</v>
      </c>
      <c r="L241" s="1">
        <v>2016</v>
      </c>
      <c r="M241" s="1">
        <v>16</v>
      </c>
      <c r="N241" s="39">
        <v>34.799999999999997</v>
      </c>
      <c r="O241" s="1">
        <v>2015</v>
      </c>
      <c r="P241" s="1">
        <v>10</v>
      </c>
      <c r="Q241" s="39">
        <v>35.200000000000003</v>
      </c>
      <c r="R241" s="1">
        <v>1982</v>
      </c>
      <c r="S241" s="1">
        <v>16</v>
      </c>
      <c r="T241" s="39">
        <v>36</v>
      </c>
      <c r="U241" s="1">
        <v>2015</v>
      </c>
      <c r="V241" s="1">
        <v>12</v>
      </c>
      <c r="W241" s="39">
        <v>34.6</v>
      </c>
      <c r="X241" s="1">
        <v>1982</v>
      </c>
      <c r="Y241" s="1">
        <v>1</v>
      </c>
      <c r="Z241" s="39">
        <v>34.6</v>
      </c>
      <c r="AA241" s="1">
        <v>1982</v>
      </c>
      <c r="AB241" s="1">
        <v>17</v>
      </c>
      <c r="AC241" s="39">
        <v>36.6</v>
      </c>
      <c r="AD241" s="1">
        <v>2014</v>
      </c>
      <c r="AE241" s="1">
        <v>6</v>
      </c>
      <c r="AF241" s="39">
        <v>34</v>
      </c>
      <c r="AG241" s="1">
        <v>2015</v>
      </c>
      <c r="AH241" s="1">
        <v>28</v>
      </c>
      <c r="AI241" s="39">
        <v>33.6</v>
      </c>
      <c r="AJ241" s="1">
        <v>1993</v>
      </c>
      <c r="AK241" s="1">
        <v>14</v>
      </c>
      <c r="AL241" s="39">
        <v>33.200000000000003</v>
      </c>
      <c r="AM241" s="1">
        <v>1997</v>
      </c>
      <c r="AN241" s="1">
        <v>8</v>
      </c>
      <c r="AO241" s="39">
        <v>35.200000000000003</v>
      </c>
      <c r="AP241" s="1">
        <v>1981</v>
      </c>
      <c r="AQ241" s="1">
        <v>15</v>
      </c>
    </row>
    <row r="242" spans="1:43" ht="14.45" customHeight="1" x14ac:dyDescent="0.25">
      <c r="A242" s="1">
        <v>26195030</v>
      </c>
      <c r="B242" s="1" t="s">
        <v>1155</v>
      </c>
      <c r="C242" s="1">
        <v>5.587722222</v>
      </c>
      <c r="D242" s="1">
        <v>-75.800555556000006</v>
      </c>
      <c r="E242" s="1">
        <v>2161</v>
      </c>
      <c r="F242" s="1" t="s">
        <v>582</v>
      </c>
      <c r="G242" s="1" t="s">
        <v>57</v>
      </c>
      <c r="H242" s="39">
        <v>27.8</v>
      </c>
      <c r="I242" s="1">
        <v>1998</v>
      </c>
      <c r="J242" s="1">
        <v>21</v>
      </c>
      <c r="K242" s="39">
        <v>28.2</v>
      </c>
      <c r="L242" s="1">
        <v>1998</v>
      </c>
      <c r="M242" s="1">
        <v>1</v>
      </c>
      <c r="N242" s="39">
        <v>27</v>
      </c>
      <c r="O242" s="1">
        <v>2002</v>
      </c>
      <c r="P242" s="1">
        <v>2</v>
      </c>
      <c r="Q242" s="39">
        <v>26.4</v>
      </c>
      <c r="R242" s="1">
        <v>2004</v>
      </c>
      <c r="S242" s="1">
        <v>7</v>
      </c>
      <c r="T242" s="39">
        <v>27</v>
      </c>
      <c r="U242" s="1">
        <v>2001</v>
      </c>
      <c r="V242" s="1">
        <v>7</v>
      </c>
      <c r="W242" s="39">
        <v>26.2</v>
      </c>
      <c r="X242" s="1">
        <v>2001</v>
      </c>
      <c r="Y242" s="1">
        <v>26</v>
      </c>
      <c r="Z242" s="39">
        <v>25.8</v>
      </c>
      <c r="AA242" s="1">
        <v>1997</v>
      </c>
      <c r="AB242" s="1">
        <v>23</v>
      </c>
      <c r="AC242" s="39">
        <v>27.2</v>
      </c>
      <c r="AD242" s="1">
        <v>2001</v>
      </c>
      <c r="AE242" s="1">
        <v>20</v>
      </c>
      <c r="AF242" s="39">
        <v>25.6</v>
      </c>
      <c r="AG242" s="1">
        <v>2002</v>
      </c>
      <c r="AH242" s="1">
        <v>8</v>
      </c>
      <c r="AI242" s="39">
        <v>25.8</v>
      </c>
      <c r="AJ242" s="1">
        <v>2001</v>
      </c>
      <c r="AK242" s="1">
        <v>9</v>
      </c>
      <c r="AL242" s="39">
        <v>25.4</v>
      </c>
      <c r="AM242" s="1">
        <v>2001</v>
      </c>
      <c r="AN242" s="1">
        <v>4</v>
      </c>
      <c r="AO242" s="39">
        <v>26.8</v>
      </c>
      <c r="AP242" s="1">
        <v>1997</v>
      </c>
      <c r="AQ242" s="1">
        <v>9</v>
      </c>
    </row>
    <row r="243" spans="1:43" ht="14.45" customHeight="1" x14ac:dyDescent="0.25">
      <c r="A243" s="1">
        <v>26205080</v>
      </c>
      <c r="B243" s="1" t="s">
        <v>1156</v>
      </c>
      <c r="C243" s="1">
        <v>6.3410555559999997</v>
      </c>
      <c r="D243" s="1">
        <v>-75.700944440000001</v>
      </c>
      <c r="E243" s="1">
        <v>1737</v>
      </c>
      <c r="F243" s="1" t="s">
        <v>60</v>
      </c>
      <c r="G243" s="1" t="s">
        <v>57</v>
      </c>
      <c r="H243" s="39">
        <v>31.4</v>
      </c>
      <c r="I243" s="1">
        <v>2024</v>
      </c>
      <c r="J243" s="1">
        <v>23</v>
      </c>
      <c r="K243" s="39">
        <v>32</v>
      </c>
      <c r="L243" s="1">
        <v>2024</v>
      </c>
      <c r="M243" s="1">
        <v>18</v>
      </c>
      <c r="N243" s="39">
        <v>32.4</v>
      </c>
      <c r="O243" s="1">
        <v>2024</v>
      </c>
      <c r="P243" s="1">
        <v>18</v>
      </c>
      <c r="Q243" s="39">
        <v>31.4</v>
      </c>
      <c r="R243" s="1">
        <v>2024</v>
      </c>
      <c r="S243" s="1">
        <v>12</v>
      </c>
      <c r="T243" s="39">
        <v>29.8</v>
      </c>
      <c r="U243" s="1">
        <v>2020</v>
      </c>
      <c r="V243" s="1">
        <v>9</v>
      </c>
      <c r="W243" s="39">
        <v>29</v>
      </c>
      <c r="X243" s="1">
        <v>2023</v>
      </c>
      <c r="Y243" s="1">
        <v>19</v>
      </c>
      <c r="Z243" s="39">
        <v>30</v>
      </c>
      <c r="AA243" s="1">
        <v>2024</v>
      </c>
      <c r="AB243" s="1">
        <v>29</v>
      </c>
      <c r="AC243" s="39">
        <v>29.8</v>
      </c>
      <c r="AD243" s="1">
        <v>2023</v>
      </c>
      <c r="AE243" s="1">
        <v>5</v>
      </c>
      <c r="AF243" s="39">
        <v>29.4</v>
      </c>
      <c r="AG243" s="1">
        <v>2023</v>
      </c>
      <c r="AH243" s="1">
        <v>21</v>
      </c>
      <c r="AI243" s="39">
        <v>28.6</v>
      </c>
      <c r="AJ243" s="1">
        <v>2023</v>
      </c>
      <c r="AK243" s="1">
        <v>1</v>
      </c>
      <c r="AL243" s="39">
        <v>28.2</v>
      </c>
      <c r="AM243" s="1">
        <v>2023</v>
      </c>
      <c r="AN243" s="1">
        <v>27</v>
      </c>
      <c r="AO243" s="39">
        <v>29.4</v>
      </c>
      <c r="AP243" s="1">
        <v>2023</v>
      </c>
      <c r="AQ243" s="1">
        <v>9</v>
      </c>
    </row>
    <row r="244" spans="1:43" ht="14.45" customHeight="1" x14ac:dyDescent="0.25">
      <c r="A244" s="1">
        <v>26215010</v>
      </c>
      <c r="B244" s="1" t="s">
        <v>1157</v>
      </c>
      <c r="C244" s="1">
        <v>6.0395555559999998</v>
      </c>
      <c r="D244" s="1">
        <v>-75.919527778000003</v>
      </c>
      <c r="E244" s="1">
        <v>2032</v>
      </c>
      <c r="F244" s="1" t="s">
        <v>577</v>
      </c>
      <c r="G244" s="1" t="s">
        <v>57</v>
      </c>
      <c r="H244" s="39">
        <v>29.8</v>
      </c>
      <c r="I244" s="1">
        <v>2016</v>
      </c>
      <c r="J244" s="1">
        <v>27</v>
      </c>
      <c r="K244" s="39">
        <v>31.2</v>
      </c>
      <c r="L244" s="1">
        <v>2016</v>
      </c>
      <c r="M244" s="1">
        <v>16</v>
      </c>
      <c r="N244" s="39">
        <v>30</v>
      </c>
      <c r="O244" s="1">
        <v>2015</v>
      </c>
      <c r="P244" s="1">
        <v>9</v>
      </c>
      <c r="Q244" s="39">
        <v>29.6</v>
      </c>
      <c r="R244" s="1">
        <v>2017</v>
      </c>
      <c r="S244" s="1">
        <v>22</v>
      </c>
      <c r="T244" s="39">
        <v>29.8</v>
      </c>
      <c r="U244" s="1">
        <v>2016</v>
      </c>
      <c r="V244" s="1">
        <v>15</v>
      </c>
      <c r="W244" s="39">
        <v>29.6</v>
      </c>
      <c r="X244" s="1">
        <v>2019</v>
      </c>
      <c r="Y244" s="1">
        <v>15</v>
      </c>
      <c r="Z244" s="39">
        <v>29.8</v>
      </c>
      <c r="AA244" s="1">
        <v>2019</v>
      </c>
      <c r="AB244" s="1">
        <v>19</v>
      </c>
      <c r="AC244" s="39">
        <v>30</v>
      </c>
      <c r="AD244" s="1">
        <v>2020</v>
      </c>
      <c r="AE244" s="1">
        <v>3</v>
      </c>
      <c r="AF244" s="39">
        <v>29.6</v>
      </c>
      <c r="AG244" s="1">
        <v>2009</v>
      </c>
      <c r="AH244" s="1">
        <v>6</v>
      </c>
      <c r="AI244" s="39">
        <v>29.8</v>
      </c>
      <c r="AJ244" s="1">
        <v>2019</v>
      </c>
      <c r="AK244" s="1">
        <v>1</v>
      </c>
      <c r="AL244" s="39">
        <v>29.8</v>
      </c>
      <c r="AM244" s="1">
        <v>2019</v>
      </c>
      <c r="AN244" s="1">
        <v>8</v>
      </c>
      <c r="AO244" s="39">
        <v>29.8</v>
      </c>
      <c r="AP244" s="1">
        <v>2019</v>
      </c>
      <c r="AQ244" s="1">
        <v>2</v>
      </c>
    </row>
    <row r="245" spans="1:43" ht="14.45" customHeight="1" x14ac:dyDescent="0.25">
      <c r="A245" s="1">
        <v>26225030</v>
      </c>
      <c r="B245" s="1" t="s">
        <v>1158</v>
      </c>
      <c r="C245" s="1">
        <v>6.5339166669999997</v>
      </c>
      <c r="D245" s="1">
        <v>-75.827333332999999</v>
      </c>
      <c r="E245" s="1">
        <v>534</v>
      </c>
      <c r="F245" s="1" t="s">
        <v>1159</v>
      </c>
      <c r="G245" s="1" t="s">
        <v>57</v>
      </c>
      <c r="H245" s="39">
        <v>41</v>
      </c>
      <c r="I245" s="1">
        <v>1998</v>
      </c>
      <c r="J245" s="1">
        <v>4</v>
      </c>
      <c r="K245" s="39">
        <v>42</v>
      </c>
      <c r="L245" s="1">
        <v>2020</v>
      </c>
      <c r="M245" s="1">
        <v>18</v>
      </c>
      <c r="N245" s="39">
        <v>42</v>
      </c>
      <c r="O245" s="1">
        <v>2016</v>
      </c>
      <c r="P245" s="1">
        <v>25</v>
      </c>
      <c r="Q245" s="39">
        <v>41.4</v>
      </c>
      <c r="R245" s="1">
        <v>2015</v>
      </c>
      <c r="S245" s="1">
        <v>27</v>
      </c>
      <c r="T245" s="39">
        <v>41</v>
      </c>
      <c r="U245" s="1">
        <v>1991</v>
      </c>
      <c r="V245" s="1">
        <v>12</v>
      </c>
      <c r="W245" s="39">
        <v>40.200000000000003</v>
      </c>
      <c r="X245" s="1">
        <v>2015</v>
      </c>
      <c r="Y245" s="1">
        <v>25</v>
      </c>
      <c r="Z245" s="39">
        <v>40.799999999999997</v>
      </c>
      <c r="AA245" s="1">
        <v>1981</v>
      </c>
      <c r="AB245" s="1">
        <v>31</v>
      </c>
      <c r="AC245" s="39">
        <v>42.6</v>
      </c>
      <c r="AD245" s="1">
        <v>1981</v>
      </c>
      <c r="AE245" s="1">
        <v>5</v>
      </c>
      <c r="AF245" s="39">
        <v>42.6</v>
      </c>
      <c r="AG245" s="1">
        <v>1981</v>
      </c>
      <c r="AH245" s="1">
        <v>27</v>
      </c>
      <c r="AI245" s="39">
        <v>42</v>
      </c>
      <c r="AJ245" s="1">
        <v>1981</v>
      </c>
      <c r="AK245" s="1">
        <v>3</v>
      </c>
      <c r="AL245" s="39">
        <v>42.6</v>
      </c>
      <c r="AM245" s="1">
        <v>1981</v>
      </c>
      <c r="AN245" s="1">
        <v>5</v>
      </c>
      <c r="AO245" s="39">
        <v>42.6</v>
      </c>
      <c r="AP245" s="1">
        <v>1981</v>
      </c>
      <c r="AQ245" s="1">
        <v>1</v>
      </c>
    </row>
    <row r="246" spans="1:43" ht="14.45" customHeight="1" x14ac:dyDescent="0.25">
      <c r="A246" s="1">
        <v>26255020</v>
      </c>
      <c r="B246" s="1" t="s">
        <v>1160</v>
      </c>
      <c r="C246" s="1">
        <v>7.1572222219999997</v>
      </c>
      <c r="D246" s="1">
        <v>-75.442274999999995</v>
      </c>
      <c r="E246" s="1">
        <v>1131</v>
      </c>
      <c r="F246" s="1" t="s">
        <v>610</v>
      </c>
      <c r="G246" s="1" t="s">
        <v>57</v>
      </c>
      <c r="H246" s="39">
        <v>30.2</v>
      </c>
      <c r="I246" s="1">
        <v>2024</v>
      </c>
      <c r="J246" s="1">
        <v>5</v>
      </c>
      <c r="K246" s="39">
        <v>30</v>
      </c>
      <c r="L246" s="1">
        <v>2024</v>
      </c>
      <c r="M246" s="1">
        <v>27</v>
      </c>
      <c r="N246" s="39">
        <v>29.8</v>
      </c>
      <c r="O246" s="1">
        <v>2016</v>
      </c>
      <c r="P246" s="1">
        <v>10</v>
      </c>
      <c r="Q246" s="39">
        <v>30</v>
      </c>
      <c r="R246" s="1">
        <v>2024</v>
      </c>
      <c r="S246" s="1">
        <v>12</v>
      </c>
      <c r="T246" s="39">
        <v>29.8</v>
      </c>
      <c r="U246" s="1">
        <v>2015</v>
      </c>
      <c r="V246" s="1">
        <v>12</v>
      </c>
      <c r="W246" s="39">
        <v>30.4</v>
      </c>
      <c r="X246" s="1">
        <v>2015</v>
      </c>
      <c r="Y246" s="1">
        <v>27</v>
      </c>
      <c r="Z246" s="39">
        <v>30.6</v>
      </c>
      <c r="AA246" s="1">
        <v>2015</v>
      </c>
      <c r="AB246" s="1">
        <v>3</v>
      </c>
      <c r="AC246" s="39">
        <v>30.4</v>
      </c>
      <c r="AD246" s="1">
        <v>2006</v>
      </c>
      <c r="AE246" s="1">
        <v>1</v>
      </c>
      <c r="AF246" s="39">
        <v>29.8</v>
      </c>
      <c r="AG246" s="1">
        <v>2015</v>
      </c>
      <c r="AH246" s="1">
        <v>3</v>
      </c>
      <c r="AI246" s="39">
        <v>29.8</v>
      </c>
      <c r="AJ246" s="1">
        <v>2015</v>
      </c>
      <c r="AK246" s="1">
        <v>5</v>
      </c>
      <c r="AL246" s="39">
        <v>29.8</v>
      </c>
      <c r="AM246" s="1">
        <v>2015</v>
      </c>
      <c r="AN246" s="1">
        <v>5</v>
      </c>
      <c r="AO246" s="39">
        <v>30.4</v>
      </c>
      <c r="AP246" s="1">
        <v>2023</v>
      </c>
      <c r="AQ246" s="1">
        <v>23</v>
      </c>
    </row>
    <row r="247" spans="1:43" ht="14.45" customHeight="1" x14ac:dyDescent="0.25">
      <c r="A247" s="1">
        <v>27015070</v>
      </c>
      <c r="B247" s="1" t="s">
        <v>1161</v>
      </c>
      <c r="C247" s="1">
        <v>6.2246389000000004</v>
      </c>
      <c r="D247" s="1">
        <v>-75.588200000000001</v>
      </c>
      <c r="E247" s="1">
        <v>1492</v>
      </c>
      <c r="F247" s="1" t="s">
        <v>60</v>
      </c>
      <c r="G247" s="1" t="s">
        <v>57</v>
      </c>
      <c r="H247" s="39">
        <v>33.700000000000003</v>
      </c>
      <c r="I247" s="1">
        <v>2024</v>
      </c>
      <c r="J247" s="1">
        <v>23</v>
      </c>
      <c r="K247" s="39">
        <v>33.6</v>
      </c>
      <c r="L247" s="1">
        <v>2016</v>
      </c>
      <c r="M247" s="1">
        <v>16</v>
      </c>
      <c r="N247" s="39">
        <v>33.700000000000003</v>
      </c>
      <c r="O247" s="1">
        <v>2024</v>
      </c>
      <c r="P247" s="1">
        <v>18</v>
      </c>
      <c r="Q247" s="39">
        <v>33.4</v>
      </c>
      <c r="R247" s="1">
        <v>2010</v>
      </c>
      <c r="S247" s="1">
        <v>22</v>
      </c>
      <c r="T247" s="39">
        <v>33.6</v>
      </c>
      <c r="U247" s="1">
        <v>2019</v>
      </c>
      <c r="V247" s="1">
        <v>5</v>
      </c>
      <c r="W247" s="39">
        <v>32.299999999999997</v>
      </c>
      <c r="X247" s="1">
        <v>1969</v>
      </c>
      <c r="Y247" s="1">
        <v>30</v>
      </c>
      <c r="Z247" s="39">
        <v>33.1</v>
      </c>
      <c r="AA247" s="1">
        <v>1969</v>
      </c>
      <c r="AB247" s="1">
        <v>18</v>
      </c>
      <c r="AC247" s="39">
        <v>33.6</v>
      </c>
      <c r="AD247" s="1">
        <v>1986</v>
      </c>
      <c r="AE247" s="1">
        <v>9</v>
      </c>
      <c r="AF247" s="39">
        <v>33.1</v>
      </c>
      <c r="AG247" s="1">
        <v>1972</v>
      </c>
      <c r="AH247" s="1">
        <v>12</v>
      </c>
      <c r="AI247" s="39">
        <v>31.9</v>
      </c>
      <c r="AJ247" s="1">
        <v>2009</v>
      </c>
      <c r="AK247" s="1">
        <v>9</v>
      </c>
      <c r="AL247" s="39">
        <v>31.2</v>
      </c>
      <c r="AM247" s="1">
        <v>1997</v>
      </c>
      <c r="AN247" s="1">
        <v>22</v>
      </c>
      <c r="AO247" s="39">
        <v>32.799999999999997</v>
      </c>
      <c r="AP247" s="1">
        <v>1972</v>
      </c>
      <c r="AQ247" s="1">
        <v>11</v>
      </c>
    </row>
    <row r="248" spans="1:43" ht="14.45" customHeight="1" x14ac:dyDescent="0.25">
      <c r="A248" s="1">
        <v>27015090</v>
      </c>
      <c r="B248" s="1" t="s">
        <v>1162</v>
      </c>
      <c r="C248" s="1">
        <v>6.3196944439999996</v>
      </c>
      <c r="D248" s="1">
        <v>-75.553250000000006</v>
      </c>
      <c r="E248" s="1">
        <v>1453</v>
      </c>
      <c r="F248" s="1" t="s">
        <v>120</v>
      </c>
      <c r="G248" s="1" t="s">
        <v>57</v>
      </c>
      <c r="H248" s="39">
        <v>36</v>
      </c>
      <c r="I248" s="1">
        <v>2024</v>
      </c>
      <c r="J248" s="1">
        <v>24</v>
      </c>
      <c r="K248" s="39">
        <v>36.4</v>
      </c>
      <c r="L248" s="1">
        <v>2016</v>
      </c>
      <c r="M248" s="1">
        <v>16</v>
      </c>
      <c r="N248" s="39">
        <v>36</v>
      </c>
      <c r="O248" s="1">
        <v>2024</v>
      </c>
      <c r="P248" s="1">
        <v>18</v>
      </c>
      <c r="Q248" s="39">
        <v>35</v>
      </c>
      <c r="R248" s="1">
        <v>2016</v>
      </c>
      <c r="S248" s="1">
        <v>21</v>
      </c>
      <c r="T248" s="39">
        <v>34.200000000000003</v>
      </c>
      <c r="U248" s="1">
        <v>2015</v>
      </c>
      <c r="V248" s="1">
        <v>7</v>
      </c>
      <c r="W248" s="39">
        <v>33.799999999999997</v>
      </c>
      <c r="X248" s="1">
        <v>2023</v>
      </c>
      <c r="Y248" s="1">
        <v>3</v>
      </c>
      <c r="Z248" s="39">
        <v>34</v>
      </c>
      <c r="AA248" s="1">
        <v>2024</v>
      </c>
      <c r="AB248" s="1">
        <v>29</v>
      </c>
      <c r="AC248" s="39">
        <v>34</v>
      </c>
      <c r="AD248" s="1">
        <v>2014</v>
      </c>
      <c r="AE248" s="1">
        <v>1</v>
      </c>
      <c r="AF248" s="39">
        <v>34.200000000000003</v>
      </c>
      <c r="AG248" s="1">
        <v>2015</v>
      </c>
      <c r="AH248" s="1">
        <v>16</v>
      </c>
      <c r="AI248" s="39">
        <v>33.799999999999997</v>
      </c>
      <c r="AJ248" s="1">
        <v>2017</v>
      </c>
      <c r="AK248" s="1">
        <v>18</v>
      </c>
      <c r="AL248" s="39">
        <v>33.4</v>
      </c>
      <c r="AM248" s="1">
        <v>2022</v>
      </c>
      <c r="AN248" s="1">
        <v>2</v>
      </c>
      <c r="AO248" s="39">
        <v>34</v>
      </c>
      <c r="AP248" s="1">
        <v>2015</v>
      </c>
      <c r="AQ248" s="1">
        <v>29</v>
      </c>
    </row>
    <row r="249" spans="1:43" ht="14.45" customHeight="1" x14ac:dyDescent="0.25">
      <c r="A249" s="1">
        <v>27015190</v>
      </c>
      <c r="B249" s="1" t="s">
        <v>1163</v>
      </c>
      <c r="C249" s="1">
        <v>6.5403888889999999</v>
      </c>
      <c r="D249" s="1">
        <v>-75.146749999999997</v>
      </c>
      <c r="E249" s="1">
        <v>1440</v>
      </c>
      <c r="F249" s="1" t="s">
        <v>603</v>
      </c>
      <c r="G249" s="1" t="s">
        <v>57</v>
      </c>
      <c r="H249" s="39">
        <v>32.4</v>
      </c>
      <c r="I249" s="1">
        <v>2010</v>
      </c>
      <c r="J249" s="1">
        <v>19</v>
      </c>
      <c r="K249" s="39">
        <v>34</v>
      </c>
      <c r="L249" s="1">
        <v>2015</v>
      </c>
      <c r="M249" s="1">
        <v>4</v>
      </c>
      <c r="N249" s="39">
        <v>35.6</v>
      </c>
      <c r="O249" s="1">
        <v>2016</v>
      </c>
      <c r="P249" s="1">
        <v>26</v>
      </c>
      <c r="Q249" s="39">
        <v>33</v>
      </c>
      <c r="R249" s="1">
        <v>2010</v>
      </c>
      <c r="S249" s="1">
        <v>23</v>
      </c>
      <c r="T249" s="39">
        <v>34.200000000000003</v>
      </c>
      <c r="U249" s="1">
        <v>2016</v>
      </c>
      <c r="V249" s="1">
        <v>16</v>
      </c>
      <c r="W249" s="39">
        <v>34</v>
      </c>
      <c r="X249" s="1">
        <v>2006</v>
      </c>
      <c r="Y249" s="1">
        <v>22</v>
      </c>
      <c r="Z249" s="39">
        <v>34</v>
      </c>
      <c r="AA249" s="1">
        <v>2024</v>
      </c>
      <c r="AB249" s="1">
        <v>17</v>
      </c>
      <c r="AC249" s="39">
        <v>33.4</v>
      </c>
      <c r="AD249" s="1">
        <v>2009</v>
      </c>
      <c r="AE249" s="1">
        <v>3</v>
      </c>
      <c r="AF249" s="39">
        <v>34</v>
      </c>
      <c r="AG249" s="1">
        <v>2007</v>
      </c>
      <c r="AH249" s="1">
        <v>23</v>
      </c>
      <c r="AI249" s="39">
        <v>32.200000000000003</v>
      </c>
      <c r="AJ249" s="1">
        <v>2009</v>
      </c>
      <c r="AK249" s="1">
        <v>9</v>
      </c>
      <c r="AL249" s="39">
        <v>32.6</v>
      </c>
      <c r="AM249" s="1">
        <v>2012</v>
      </c>
      <c r="AN249" s="1">
        <v>6</v>
      </c>
      <c r="AO249" s="39">
        <v>32.6</v>
      </c>
      <c r="AP249" s="1">
        <v>2015</v>
      </c>
      <c r="AQ249" s="1">
        <v>31</v>
      </c>
    </row>
    <row r="250" spans="1:43" ht="14.45" customHeight="1" x14ac:dyDescent="0.25">
      <c r="A250" s="1">
        <v>27015260</v>
      </c>
      <c r="B250" s="1" t="s">
        <v>1164</v>
      </c>
      <c r="C250" s="1">
        <v>6.0483611110000002</v>
      </c>
      <c r="D250" s="1">
        <v>-75.624666669999996</v>
      </c>
      <c r="E250" s="1">
        <v>1923</v>
      </c>
      <c r="F250" s="1" t="s">
        <v>115</v>
      </c>
      <c r="G250" s="1" t="s">
        <v>57</v>
      </c>
      <c r="H250" s="39">
        <v>29.3</v>
      </c>
      <c r="I250" s="1">
        <v>2024</v>
      </c>
      <c r="J250" s="1">
        <v>23</v>
      </c>
      <c r="K250" s="39">
        <v>29</v>
      </c>
      <c r="L250" s="1">
        <v>2010</v>
      </c>
      <c r="M250" s="1">
        <v>3</v>
      </c>
      <c r="N250" s="39">
        <v>29</v>
      </c>
      <c r="O250" s="1">
        <v>2024</v>
      </c>
      <c r="P250" s="1">
        <v>18</v>
      </c>
      <c r="Q250" s="39">
        <v>29</v>
      </c>
      <c r="R250" s="1">
        <v>2024</v>
      </c>
      <c r="S250" s="1">
        <v>12</v>
      </c>
      <c r="T250" s="39">
        <v>28.2</v>
      </c>
      <c r="U250" s="1">
        <v>2015</v>
      </c>
      <c r="V250" s="1">
        <v>12</v>
      </c>
      <c r="W250" s="39">
        <v>28</v>
      </c>
      <c r="X250" s="1">
        <v>2023</v>
      </c>
      <c r="Y250" s="1">
        <v>19</v>
      </c>
      <c r="Z250" s="39">
        <v>30</v>
      </c>
      <c r="AA250" s="1">
        <v>2021</v>
      </c>
      <c r="AB250" s="1">
        <v>20</v>
      </c>
      <c r="AC250" s="39">
        <v>29.6</v>
      </c>
      <c r="AD250" s="1">
        <v>2016</v>
      </c>
      <c r="AE250" s="1">
        <v>13</v>
      </c>
      <c r="AF250" s="39">
        <v>28.4</v>
      </c>
      <c r="AG250" s="1">
        <v>1998</v>
      </c>
      <c r="AH250" s="1">
        <v>5</v>
      </c>
      <c r="AI250" s="39">
        <v>28.6</v>
      </c>
      <c r="AJ250" s="1">
        <v>2006</v>
      </c>
      <c r="AK250" s="1">
        <v>24</v>
      </c>
      <c r="AL250" s="39">
        <v>28.2</v>
      </c>
      <c r="AM250" s="1">
        <v>2006</v>
      </c>
      <c r="AN250" s="1">
        <v>3</v>
      </c>
      <c r="AO250" s="39">
        <v>28</v>
      </c>
      <c r="AP250" s="1">
        <v>2006</v>
      </c>
      <c r="AQ250" s="1">
        <v>15</v>
      </c>
    </row>
    <row r="251" spans="1:43" ht="14.45" customHeight="1" x14ac:dyDescent="0.25">
      <c r="A251" s="1">
        <v>27015330</v>
      </c>
      <c r="B251" s="1" t="s">
        <v>1165</v>
      </c>
      <c r="C251" s="1">
        <v>6.2246389000000004</v>
      </c>
      <c r="D251" s="1">
        <v>-75.588200000000001</v>
      </c>
      <c r="E251" s="1">
        <v>1492</v>
      </c>
      <c r="F251" s="1" t="s">
        <v>60</v>
      </c>
      <c r="G251" s="1" t="s">
        <v>57</v>
      </c>
      <c r="H251" s="39">
        <v>33.700000000000003</v>
      </c>
      <c r="I251" s="1">
        <v>2024</v>
      </c>
      <c r="J251" s="1">
        <v>23</v>
      </c>
      <c r="K251" s="39">
        <v>33.6</v>
      </c>
      <c r="L251" s="1">
        <v>2016</v>
      </c>
      <c r="M251" s="1">
        <v>16</v>
      </c>
      <c r="N251" s="39">
        <v>33.700000000000003</v>
      </c>
      <c r="O251" s="1">
        <v>2024</v>
      </c>
      <c r="P251" s="1">
        <v>18</v>
      </c>
      <c r="Q251" s="39">
        <v>33.4</v>
      </c>
      <c r="R251" s="1">
        <v>2010</v>
      </c>
      <c r="S251" s="1">
        <v>22</v>
      </c>
      <c r="T251" s="39">
        <v>33.6</v>
      </c>
      <c r="U251" s="1">
        <v>2019</v>
      </c>
      <c r="V251" s="1">
        <v>5</v>
      </c>
      <c r="W251" s="39">
        <v>33.1</v>
      </c>
      <c r="X251" s="1">
        <v>2024</v>
      </c>
      <c r="Y251" s="1">
        <v>1</v>
      </c>
      <c r="Z251" s="39">
        <v>33.200000000000003</v>
      </c>
      <c r="AA251" s="1">
        <v>2024</v>
      </c>
      <c r="AB251" s="1">
        <v>29</v>
      </c>
      <c r="AC251" s="39">
        <v>33.6</v>
      </c>
      <c r="AD251" s="1">
        <v>1986</v>
      </c>
      <c r="AE251" s="1">
        <v>9</v>
      </c>
      <c r="AF251" s="39">
        <v>33.1</v>
      </c>
      <c r="AG251" s="1">
        <v>1972</v>
      </c>
      <c r="AH251" s="1">
        <v>12</v>
      </c>
      <c r="AI251" s="39">
        <v>31.9</v>
      </c>
      <c r="AJ251" s="1">
        <v>2009</v>
      </c>
      <c r="AK251" s="1">
        <v>9</v>
      </c>
      <c r="AL251" s="39">
        <v>31.2</v>
      </c>
      <c r="AM251" s="1">
        <v>1997</v>
      </c>
      <c r="AN251" s="1">
        <v>22</v>
      </c>
      <c r="AO251" s="39">
        <v>32.799999999999997</v>
      </c>
      <c r="AP251" s="1">
        <v>1972</v>
      </c>
      <c r="AQ251" s="1">
        <v>11</v>
      </c>
    </row>
    <row r="252" spans="1:43" ht="14.45" customHeight="1" x14ac:dyDescent="0.25">
      <c r="A252" s="1">
        <v>27025030</v>
      </c>
      <c r="B252" s="1" t="s">
        <v>1166</v>
      </c>
      <c r="C252" s="1">
        <v>7.0719000000000003</v>
      </c>
      <c r="D252" s="1">
        <v>-75.150499999999994</v>
      </c>
      <c r="E252" s="1">
        <v>1601</v>
      </c>
      <c r="F252" s="1" t="s">
        <v>568</v>
      </c>
      <c r="G252" s="1" t="s">
        <v>57</v>
      </c>
      <c r="H252" s="39">
        <v>29.8</v>
      </c>
      <c r="I252" s="1">
        <v>1992</v>
      </c>
      <c r="J252" s="1">
        <v>23</v>
      </c>
      <c r="K252" s="39">
        <v>30</v>
      </c>
      <c r="L252" s="1">
        <v>1998</v>
      </c>
      <c r="M252" s="1">
        <v>2</v>
      </c>
      <c r="N252" s="39">
        <v>28.5</v>
      </c>
      <c r="O252" s="1">
        <v>2001</v>
      </c>
      <c r="P252" s="1">
        <v>24</v>
      </c>
      <c r="Q252" s="39">
        <v>27.8</v>
      </c>
      <c r="R252" s="1">
        <v>1979</v>
      </c>
      <c r="S252" s="1">
        <v>23</v>
      </c>
      <c r="T252" s="39">
        <v>29.6</v>
      </c>
      <c r="U252" s="1">
        <v>1991</v>
      </c>
      <c r="V252" s="1">
        <v>12</v>
      </c>
      <c r="W252" s="39">
        <v>31.4</v>
      </c>
      <c r="X252" s="1">
        <v>1990</v>
      </c>
      <c r="Y252" s="1">
        <v>18</v>
      </c>
      <c r="Z252" s="39">
        <v>29.5</v>
      </c>
      <c r="AA252" s="1">
        <v>1999</v>
      </c>
      <c r="AB252" s="1">
        <v>16</v>
      </c>
      <c r="AC252" s="39">
        <v>29.4</v>
      </c>
      <c r="AD252" s="1">
        <v>1990</v>
      </c>
      <c r="AE252" s="1">
        <v>8</v>
      </c>
      <c r="AF252" s="39">
        <v>28.8</v>
      </c>
      <c r="AG252" s="1">
        <v>1982</v>
      </c>
      <c r="AH252" s="1">
        <v>28</v>
      </c>
      <c r="AI252" s="39">
        <v>28</v>
      </c>
      <c r="AJ252" s="1">
        <v>1999</v>
      </c>
      <c r="AK252" s="1">
        <v>11</v>
      </c>
      <c r="AL252" s="39">
        <v>28.4</v>
      </c>
      <c r="AM252" s="1">
        <v>1990</v>
      </c>
      <c r="AN252" s="1">
        <v>13</v>
      </c>
      <c r="AO252" s="39">
        <v>28.5</v>
      </c>
      <c r="AP252" s="1">
        <v>1997</v>
      </c>
      <c r="AQ252" s="1">
        <v>24</v>
      </c>
    </row>
    <row r="253" spans="1:43" ht="14.45" customHeight="1" x14ac:dyDescent="0.25">
      <c r="A253" s="1">
        <v>28015070</v>
      </c>
      <c r="B253" s="1" t="s">
        <v>1167</v>
      </c>
      <c r="C253" s="1">
        <v>10.566388890000001</v>
      </c>
      <c r="D253" s="1">
        <v>-73.016388890000002</v>
      </c>
      <c r="E253" s="1">
        <v>255</v>
      </c>
      <c r="F253" s="1" t="s">
        <v>257</v>
      </c>
      <c r="G253" s="1" t="s">
        <v>40</v>
      </c>
      <c r="H253" s="39">
        <v>38.799999999999997</v>
      </c>
      <c r="I253" s="1">
        <v>2024</v>
      </c>
      <c r="J253" s="1">
        <v>24</v>
      </c>
      <c r="K253" s="39">
        <v>40</v>
      </c>
      <c r="L253" s="1">
        <v>2019</v>
      </c>
      <c r="M253" s="1">
        <v>17</v>
      </c>
      <c r="N253" s="39">
        <v>40.4</v>
      </c>
      <c r="O253" s="1">
        <v>2016</v>
      </c>
      <c r="P253" s="1">
        <v>19</v>
      </c>
      <c r="Q253" s="39">
        <v>40.200000000000003</v>
      </c>
      <c r="R253" s="1">
        <v>2014</v>
      </c>
      <c r="S253" s="1">
        <v>10</v>
      </c>
      <c r="T253" s="39">
        <v>39.799999999999997</v>
      </c>
      <c r="U253" s="1">
        <v>2010</v>
      </c>
      <c r="V253" s="1">
        <v>18</v>
      </c>
      <c r="W253" s="39">
        <v>42</v>
      </c>
      <c r="X253" s="1">
        <v>2015</v>
      </c>
      <c r="Y253" s="1">
        <v>27</v>
      </c>
      <c r="Z253" s="39">
        <v>42.2</v>
      </c>
      <c r="AA253" s="1">
        <v>2015</v>
      </c>
      <c r="AB253" s="1">
        <v>1</v>
      </c>
      <c r="AC253" s="39">
        <v>40.799999999999997</v>
      </c>
      <c r="AD253" s="1">
        <v>2015</v>
      </c>
      <c r="AE253" s="1">
        <v>19</v>
      </c>
      <c r="AF253" s="39">
        <v>39.799999999999997</v>
      </c>
      <c r="AG253" s="1">
        <v>2005</v>
      </c>
      <c r="AH253" s="1">
        <v>11</v>
      </c>
      <c r="AI253" s="39">
        <v>38.4</v>
      </c>
      <c r="AJ253" s="1">
        <v>1996</v>
      </c>
      <c r="AK253" s="1">
        <v>10</v>
      </c>
      <c r="AL253" s="39">
        <v>38.5</v>
      </c>
      <c r="AM253" s="1">
        <v>2006</v>
      </c>
      <c r="AN253" s="1">
        <v>9</v>
      </c>
      <c r="AO253" s="39">
        <v>36.6</v>
      </c>
      <c r="AP253" s="1">
        <v>2019</v>
      </c>
      <c r="AQ253" s="1">
        <v>2</v>
      </c>
    </row>
    <row r="254" spans="1:43" ht="14.45" customHeight="1" x14ac:dyDescent="0.25">
      <c r="A254" s="1">
        <v>28025020</v>
      </c>
      <c r="B254" s="1" t="s">
        <v>1168</v>
      </c>
      <c r="C254" s="1">
        <v>10.271388890000001</v>
      </c>
      <c r="D254" s="1">
        <v>-73.131388889999997</v>
      </c>
      <c r="E254" s="1">
        <v>350</v>
      </c>
      <c r="F254" s="1" t="s">
        <v>686</v>
      </c>
      <c r="G254" s="1" t="s">
        <v>43</v>
      </c>
      <c r="H254" s="39">
        <v>38.700000000000003</v>
      </c>
      <c r="I254" s="1">
        <v>1978</v>
      </c>
      <c r="J254" s="1">
        <v>13</v>
      </c>
      <c r="K254" s="39">
        <v>39.200000000000003</v>
      </c>
      <c r="L254" s="1">
        <v>2007</v>
      </c>
      <c r="M254" s="1">
        <v>26</v>
      </c>
      <c r="N254" s="39">
        <v>39.299999999999997</v>
      </c>
      <c r="O254" s="1">
        <v>2003</v>
      </c>
      <c r="P254" s="1">
        <v>4</v>
      </c>
      <c r="Q254" s="39">
        <v>38.6</v>
      </c>
      <c r="R254" s="1">
        <v>2024</v>
      </c>
      <c r="S254" s="1">
        <v>15</v>
      </c>
      <c r="T254" s="39">
        <v>37.4</v>
      </c>
      <c r="U254" s="1">
        <v>1993</v>
      </c>
      <c r="V254" s="1">
        <v>1</v>
      </c>
      <c r="W254" s="39">
        <v>37.4</v>
      </c>
      <c r="X254" s="1">
        <v>2015</v>
      </c>
      <c r="Y254" s="1">
        <v>24</v>
      </c>
      <c r="Z254" s="39">
        <v>39.4</v>
      </c>
      <c r="AA254" s="1">
        <v>2015</v>
      </c>
      <c r="AB254" s="1">
        <v>4</v>
      </c>
      <c r="AC254" s="39">
        <v>39.1</v>
      </c>
      <c r="AD254" s="1">
        <v>2001</v>
      </c>
      <c r="AE254" s="1">
        <v>16</v>
      </c>
      <c r="AF254" s="39">
        <v>37.4</v>
      </c>
      <c r="AG254" s="1">
        <v>1991</v>
      </c>
      <c r="AH254" s="1">
        <v>9</v>
      </c>
      <c r="AI254" s="39">
        <v>39.700000000000003</v>
      </c>
      <c r="AJ254" s="1">
        <v>2009</v>
      </c>
      <c r="AK254" s="1">
        <v>20</v>
      </c>
      <c r="AL254" s="39">
        <v>36.700000000000003</v>
      </c>
      <c r="AM254" s="1">
        <v>1995</v>
      </c>
      <c r="AN254" s="1">
        <v>6</v>
      </c>
      <c r="AO254" s="39">
        <v>37.6</v>
      </c>
      <c r="AP254" s="1">
        <v>1997</v>
      </c>
      <c r="AQ254" s="1">
        <v>24</v>
      </c>
    </row>
    <row r="255" spans="1:43" ht="14.45" customHeight="1" x14ac:dyDescent="0.25">
      <c r="A255" s="1">
        <v>28025070</v>
      </c>
      <c r="B255" s="1" t="s">
        <v>1169</v>
      </c>
      <c r="C255" s="1">
        <v>10.001805559999999</v>
      </c>
      <c r="D255" s="1">
        <v>-73.249388890000006</v>
      </c>
      <c r="E255" s="1">
        <v>180</v>
      </c>
      <c r="F255" s="1" t="s">
        <v>680</v>
      </c>
      <c r="G255" s="1" t="s">
        <v>43</v>
      </c>
      <c r="H255" s="39">
        <v>39.799999999999997</v>
      </c>
      <c r="I255" s="1">
        <v>2019</v>
      </c>
      <c r="J255" s="1">
        <v>20</v>
      </c>
      <c r="K255" s="39">
        <v>40.799999999999997</v>
      </c>
      <c r="L255" s="1">
        <v>2024</v>
      </c>
      <c r="M255" s="1">
        <v>15</v>
      </c>
      <c r="N255" s="39">
        <v>42.8</v>
      </c>
      <c r="O255" s="1">
        <v>2004</v>
      </c>
      <c r="P255" s="1">
        <v>26</v>
      </c>
      <c r="Q255" s="39">
        <v>41.6</v>
      </c>
      <c r="R255" s="1">
        <v>1992</v>
      </c>
      <c r="S255" s="1">
        <v>13</v>
      </c>
      <c r="T255" s="39">
        <v>40.200000000000003</v>
      </c>
      <c r="U255" s="1">
        <v>2020</v>
      </c>
      <c r="V255" s="1">
        <v>10</v>
      </c>
      <c r="W255" s="39">
        <v>41.2</v>
      </c>
      <c r="X255" s="1">
        <v>2015</v>
      </c>
      <c r="Y255" s="1">
        <v>24</v>
      </c>
      <c r="Z255" s="39">
        <v>41.4</v>
      </c>
      <c r="AA255" s="1">
        <v>2014</v>
      </c>
      <c r="AB255" s="1">
        <v>17</v>
      </c>
      <c r="AC255" s="39">
        <v>41.6</v>
      </c>
      <c r="AD255" s="1">
        <v>2015</v>
      </c>
      <c r="AE255" s="1">
        <v>5</v>
      </c>
      <c r="AF255" s="39">
        <v>40.4</v>
      </c>
      <c r="AG255" s="1">
        <v>1991</v>
      </c>
      <c r="AH255" s="1">
        <v>11</v>
      </c>
      <c r="AI255" s="39">
        <v>38.6</v>
      </c>
      <c r="AJ255" s="1">
        <v>1997</v>
      </c>
      <c r="AK255" s="1">
        <v>27</v>
      </c>
      <c r="AL255" s="39">
        <v>38</v>
      </c>
      <c r="AM255" s="1">
        <v>2023</v>
      </c>
      <c r="AN255" s="1">
        <v>10</v>
      </c>
      <c r="AO255" s="39">
        <v>39.799999999999997</v>
      </c>
      <c r="AP255" s="1">
        <v>2018</v>
      </c>
      <c r="AQ255" s="1">
        <v>29</v>
      </c>
    </row>
    <row r="256" spans="1:43" ht="14.45" customHeight="1" x14ac:dyDescent="0.25">
      <c r="A256" s="1">
        <v>28025090</v>
      </c>
      <c r="B256" s="1" t="s">
        <v>1170</v>
      </c>
      <c r="C256" s="1">
        <v>9.8502500000000008</v>
      </c>
      <c r="D256" s="1">
        <v>-73.265472220000007</v>
      </c>
      <c r="E256" s="1">
        <v>100</v>
      </c>
      <c r="F256" s="1" t="s">
        <v>680</v>
      </c>
      <c r="G256" s="1" t="s">
        <v>43</v>
      </c>
      <c r="H256" s="39">
        <v>41</v>
      </c>
      <c r="I256" s="1">
        <v>2002</v>
      </c>
      <c r="J256" s="1">
        <v>19</v>
      </c>
      <c r="K256" s="39">
        <v>41</v>
      </c>
      <c r="L256" s="1">
        <v>1998</v>
      </c>
      <c r="M256" s="1">
        <v>2</v>
      </c>
      <c r="N256" s="39">
        <v>41.2</v>
      </c>
      <c r="O256" s="1">
        <v>2003</v>
      </c>
      <c r="P256" s="1">
        <v>7</v>
      </c>
      <c r="Q256" s="39">
        <v>40.200000000000003</v>
      </c>
      <c r="R256" s="1">
        <v>1992</v>
      </c>
      <c r="S256" s="1">
        <v>11</v>
      </c>
      <c r="T256" s="39">
        <v>38.5</v>
      </c>
      <c r="U256" s="1">
        <v>1997</v>
      </c>
      <c r="V256" s="1">
        <v>20</v>
      </c>
      <c r="W256" s="39">
        <v>40.4</v>
      </c>
      <c r="X256" s="1">
        <v>2004</v>
      </c>
      <c r="Y256" s="1">
        <v>12</v>
      </c>
      <c r="Z256" s="39">
        <v>41</v>
      </c>
      <c r="AA256" s="1">
        <v>1997</v>
      </c>
      <c r="AB256" s="1">
        <v>24</v>
      </c>
      <c r="AC256" s="39">
        <v>42.3</v>
      </c>
      <c r="AD256" s="1">
        <v>2016</v>
      </c>
      <c r="AE256" s="1">
        <v>31</v>
      </c>
      <c r="AF256" s="39">
        <v>39.799999999999997</v>
      </c>
      <c r="AG256" s="1">
        <v>1991</v>
      </c>
      <c r="AH256" s="1">
        <v>9</v>
      </c>
      <c r="AI256" s="39">
        <v>39.4</v>
      </c>
      <c r="AJ256" s="1">
        <v>2014</v>
      </c>
      <c r="AK256" s="1">
        <v>4</v>
      </c>
      <c r="AL256" s="39">
        <v>39.6</v>
      </c>
      <c r="AM256" s="1">
        <v>1995</v>
      </c>
      <c r="AN256" s="1">
        <v>26</v>
      </c>
      <c r="AO256" s="39">
        <v>39.799999999999997</v>
      </c>
      <c r="AP256" s="1">
        <v>2015</v>
      </c>
      <c r="AQ256" s="1">
        <v>2</v>
      </c>
    </row>
    <row r="257" spans="1:43" ht="14.45" customHeight="1" x14ac:dyDescent="0.25">
      <c r="A257" s="1">
        <v>28025502</v>
      </c>
      <c r="B257" s="1" t="s">
        <v>1171</v>
      </c>
      <c r="C257" s="1">
        <v>10.43616667</v>
      </c>
      <c r="D257" s="1">
        <v>-73.247666670000001</v>
      </c>
      <c r="E257" s="1">
        <v>138</v>
      </c>
      <c r="F257" s="1" t="s">
        <v>44</v>
      </c>
      <c r="G257" s="1" t="s">
        <v>43</v>
      </c>
      <c r="H257" s="39">
        <v>40.200000000000003</v>
      </c>
      <c r="I257" s="1">
        <v>1991</v>
      </c>
      <c r="J257" s="1">
        <v>27</v>
      </c>
      <c r="K257" s="39">
        <v>41.8</v>
      </c>
      <c r="L257" s="1">
        <v>1998</v>
      </c>
      <c r="M257" s="1">
        <v>17</v>
      </c>
      <c r="N257" s="39">
        <v>41.8</v>
      </c>
      <c r="O257" s="1">
        <v>1998</v>
      </c>
      <c r="P257" s="1">
        <v>4</v>
      </c>
      <c r="Q257" s="39">
        <v>41.2</v>
      </c>
      <c r="R257" s="1">
        <v>2017</v>
      </c>
      <c r="S257" s="1">
        <v>2</v>
      </c>
      <c r="T257" s="39">
        <v>40.200000000000003</v>
      </c>
      <c r="U257" s="1">
        <v>2019</v>
      </c>
      <c r="V257" s="1">
        <v>6</v>
      </c>
      <c r="W257" s="39">
        <v>41</v>
      </c>
      <c r="X257" s="1">
        <v>2015</v>
      </c>
      <c r="Y257" s="1">
        <v>24</v>
      </c>
      <c r="Z257" s="39">
        <v>41.4</v>
      </c>
      <c r="AA257" s="1">
        <v>2014</v>
      </c>
      <c r="AB257" s="1">
        <v>20</v>
      </c>
      <c r="AC257" s="39">
        <v>41.2</v>
      </c>
      <c r="AD257" s="1">
        <v>2001</v>
      </c>
      <c r="AE257" s="1">
        <v>16</v>
      </c>
      <c r="AF257" s="39">
        <v>40.200000000000003</v>
      </c>
      <c r="AG257" s="1">
        <v>1991</v>
      </c>
      <c r="AH257" s="1">
        <v>13</v>
      </c>
      <c r="AI257" s="39">
        <v>39</v>
      </c>
      <c r="AJ257" s="1">
        <v>2016</v>
      </c>
      <c r="AK257" s="1">
        <v>29</v>
      </c>
      <c r="AL257" s="39">
        <v>37.4</v>
      </c>
      <c r="AM257" s="1">
        <v>2012</v>
      </c>
      <c r="AN257" s="1">
        <v>11</v>
      </c>
      <c r="AO257" s="39">
        <v>39.5</v>
      </c>
      <c r="AP257" s="1">
        <v>1976</v>
      </c>
      <c r="AQ257" s="1">
        <v>8</v>
      </c>
    </row>
    <row r="258" spans="1:43" ht="14.45" customHeight="1" x14ac:dyDescent="0.25">
      <c r="A258" s="1">
        <v>28035010</v>
      </c>
      <c r="B258" s="1" t="s">
        <v>1172</v>
      </c>
      <c r="C258" s="1">
        <v>10.190666670000001</v>
      </c>
      <c r="D258" s="1">
        <v>-73.547388889999993</v>
      </c>
      <c r="E258" s="1">
        <v>70</v>
      </c>
      <c r="F258" s="1" t="s">
        <v>44</v>
      </c>
      <c r="G258" s="1" t="s">
        <v>43</v>
      </c>
      <c r="H258" s="39">
        <v>40.799999999999997</v>
      </c>
      <c r="I258" s="1">
        <v>2019</v>
      </c>
      <c r="J258" s="1">
        <v>21</v>
      </c>
      <c r="K258" s="39">
        <v>40.4</v>
      </c>
      <c r="L258" s="1">
        <v>2010</v>
      </c>
      <c r="M258" s="1">
        <v>2</v>
      </c>
      <c r="N258" s="39">
        <v>41</v>
      </c>
      <c r="O258" s="1">
        <v>2018</v>
      </c>
      <c r="P258" s="1">
        <v>2</v>
      </c>
      <c r="Q258" s="39">
        <v>40.200000000000003</v>
      </c>
      <c r="R258" s="1">
        <v>2020</v>
      </c>
      <c r="S258" s="1">
        <v>10</v>
      </c>
      <c r="T258" s="39">
        <v>39.799999999999997</v>
      </c>
      <c r="U258" s="1">
        <v>2020</v>
      </c>
      <c r="V258" s="1">
        <v>10</v>
      </c>
      <c r="W258" s="39">
        <v>41.4</v>
      </c>
      <c r="X258" s="1">
        <v>2015</v>
      </c>
      <c r="Y258" s="1">
        <v>23</v>
      </c>
      <c r="Z258" s="39">
        <v>42.4</v>
      </c>
      <c r="AA258" s="1">
        <v>2015</v>
      </c>
      <c r="AB258" s="1">
        <v>1</v>
      </c>
      <c r="AC258" s="39">
        <v>41.6</v>
      </c>
      <c r="AD258" s="1">
        <v>2001</v>
      </c>
      <c r="AE258" s="1">
        <v>18</v>
      </c>
      <c r="AF258" s="39">
        <v>39.6</v>
      </c>
      <c r="AG258" s="1">
        <v>2020</v>
      </c>
      <c r="AH258" s="1">
        <v>21</v>
      </c>
      <c r="AI258" s="39">
        <v>39.799999999999997</v>
      </c>
      <c r="AJ258" s="1">
        <v>2020</v>
      </c>
      <c r="AK258" s="1">
        <v>15</v>
      </c>
      <c r="AL258" s="39">
        <v>42.4</v>
      </c>
      <c r="AM258" s="1">
        <v>2018</v>
      </c>
      <c r="AN258" s="1">
        <v>27</v>
      </c>
      <c r="AO258" s="39">
        <v>39.6</v>
      </c>
      <c r="AP258" s="1">
        <v>1997</v>
      </c>
      <c r="AQ258" s="1">
        <v>23</v>
      </c>
    </row>
    <row r="259" spans="1:43" ht="14.45" customHeight="1" x14ac:dyDescent="0.25">
      <c r="A259" s="1">
        <v>28035020</v>
      </c>
      <c r="B259" s="1" t="s">
        <v>1173</v>
      </c>
      <c r="C259" s="1">
        <v>10.363055559999999</v>
      </c>
      <c r="D259" s="1">
        <v>-73.319444439999998</v>
      </c>
      <c r="E259" s="1">
        <v>110</v>
      </c>
      <c r="F259" s="1" t="s">
        <v>44</v>
      </c>
      <c r="G259" s="1" t="s">
        <v>43</v>
      </c>
      <c r="H259" s="39">
        <v>40</v>
      </c>
      <c r="I259" s="1">
        <v>1998</v>
      </c>
      <c r="J259" s="1">
        <v>4</v>
      </c>
      <c r="K259" s="39">
        <v>41</v>
      </c>
      <c r="L259" s="1">
        <v>1998</v>
      </c>
      <c r="M259" s="1">
        <v>17</v>
      </c>
      <c r="N259" s="39">
        <v>41.4</v>
      </c>
      <c r="O259" s="1">
        <v>2024</v>
      </c>
      <c r="P259" s="1">
        <v>17</v>
      </c>
      <c r="Q259" s="39">
        <v>40.4</v>
      </c>
      <c r="R259" s="1">
        <v>2014</v>
      </c>
      <c r="S259" s="1">
        <v>2</v>
      </c>
      <c r="T259" s="39">
        <v>40.4</v>
      </c>
      <c r="U259" s="1">
        <v>2015</v>
      </c>
      <c r="V259" s="1">
        <v>12</v>
      </c>
      <c r="W259" s="39">
        <v>41.6</v>
      </c>
      <c r="X259" s="1">
        <v>2015</v>
      </c>
      <c r="Y259" s="1">
        <v>24</v>
      </c>
      <c r="Z259" s="39">
        <v>41.4</v>
      </c>
      <c r="AA259" s="1">
        <v>2015</v>
      </c>
      <c r="AB259" s="1">
        <v>1</v>
      </c>
      <c r="AC259" s="39">
        <v>41.8</v>
      </c>
      <c r="AD259" s="1">
        <v>2015</v>
      </c>
      <c r="AE259" s="1">
        <v>6</v>
      </c>
      <c r="AF259" s="39">
        <v>39.799999999999997</v>
      </c>
      <c r="AG259" s="1">
        <v>2015</v>
      </c>
      <c r="AH259" s="1">
        <v>9</v>
      </c>
      <c r="AI259" s="39">
        <v>39.6</v>
      </c>
      <c r="AJ259" s="1">
        <v>1989</v>
      </c>
      <c r="AK259" s="1">
        <v>22</v>
      </c>
      <c r="AL259" s="39">
        <v>39.6</v>
      </c>
      <c r="AM259" s="1">
        <v>1989</v>
      </c>
      <c r="AN259" s="1">
        <v>6</v>
      </c>
      <c r="AO259" s="39">
        <v>39.6</v>
      </c>
      <c r="AP259" s="1">
        <v>1989</v>
      </c>
      <c r="AQ259" s="1">
        <v>12</v>
      </c>
    </row>
    <row r="260" spans="1:43" ht="14.45" customHeight="1" x14ac:dyDescent="0.25">
      <c r="A260" s="1">
        <v>28035040</v>
      </c>
      <c r="B260" s="1" t="s">
        <v>1174</v>
      </c>
      <c r="C260" s="1">
        <v>9.9049166670000002</v>
      </c>
      <c r="D260" s="1">
        <v>-73.647527780000004</v>
      </c>
      <c r="E260" s="1">
        <v>50</v>
      </c>
      <c r="F260" s="1" t="s">
        <v>44</v>
      </c>
      <c r="G260" s="1" t="s">
        <v>43</v>
      </c>
      <c r="H260" s="39">
        <v>40.6</v>
      </c>
      <c r="I260" s="1">
        <v>2016</v>
      </c>
      <c r="J260" s="1">
        <v>20</v>
      </c>
      <c r="K260" s="39">
        <v>42.4</v>
      </c>
      <c r="L260" s="1">
        <v>2016</v>
      </c>
      <c r="M260" s="1">
        <v>24</v>
      </c>
      <c r="N260" s="39">
        <v>42</v>
      </c>
      <c r="O260" s="1">
        <v>1998</v>
      </c>
      <c r="P260" s="1">
        <v>1</v>
      </c>
      <c r="Q260" s="39">
        <v>41.6</v>
      </c>
      <c r="R260" s="1">
        <v>2016</v>
      </c>
      <c r="S260" s="1">
        <v>1</v>
      </c>
      <c r="T260" s="39">
        <v>41.4</v>
      </c>
      <c r="U260" s="1">
        <v>2016</v>
      </c>
      <c r="V260" s="1">
        <v>14</v>
      </c>
      <c r="W260" s="39">
        <v>41.8</v>
      </c>
      <c r="X260" s="1">
        <v>2016</v>
      </c>
      <c r="Y260" s="1">
        <v>30</v>
      </c>
      <c r="Z260" s="39">
        <v>41.8</v>
      </c>
      <c r="AA260" s="1">
        <v>2016</v>
      </c>
      <c r="AB260" s="1">
        <v>8</v>
      </c>
      <c r="AC260" s="39">
        <v>40.4</v>
      </c>
      <c r="AD260" s="1">
        <v>2015</v>
      </c>
      <c r="AE260" s="1">
        <v>5</v>
      </c>
      <c r="AF260" s="39">
        <v>39.4</v>
      </c>
      <c r="AG260" s="1">
        <v>2019</v>
      </c>
      <c r="AH260" s="1">
        <v>10</v>
      </c>
      <c r="AI260" s="39">
        <v>38.6</v>
      </c>
      <c r="AJ260" s="1">
        <v>2015</v>
      </c>
      <c r="AK260" s="1">
        <v>6</v>
      </c>
      <c r="AL260" s="39">
        <v>38.4</v>
      </c>
      <c r="AM260" s="1">
        <v>2009</v>
      </c>
      <c r="AN260" s="1">
        <v>30</v>
      </c>
      <c r="AO260" s="39">
        <v>39.6</v>
      </c>
      <c r="AP260" s="1">
        <v>2019</v>
      </c>
      <c r="AQ260" s="1">
        <v>8</v>
      </c>
    </row>
    <row r="261" spans="1:43" ht="14.45" customHeight="1" x14ac:dyDescent="0.25">
      <c r="A261" s="1">
        <v>29015000</v>
      </c>
      <c r="B261" s="1" t="s">
        <v>1175</v>
      </c>
      <c r="C261" s="1">
        <v>10.034606999999999</v>
      </c>
      <c r="D261" s="1">
        <v>-74.976637999999994</v>
      </c>
      <c r="E261" s="1">
        <v>75</v>
      </c>
      <c r="F261" s="1" t="s">
        <v>144</v>
      </c>
      <c r="G261" s="1" t="s">
        <v>331</v>
      </c>
      <c r="H261" s="39">
        <v>39.799999999999997</v>
      </c>
      <c r="I261" s="1">
        <v>2024</v>
      </c>
      <c r="J261" s="1">
        <v>22</v>
      </c>
      <c r="K261" s="39">
        <v>41</v>
      </c>
      <c r="L261" s="1">
        <v>2016</v>
      </c>
      <c r="M261" s="1">
        <v>23</v>
      </c>
      <c r="N261" s="39">
        <v>41.4</v>
      </c>
      <c r="O261" s="1">
        <v>2016</v>
      </c>
      <c r="P261" s="1">
        <v>23</v>
      </c>
      <c r="Q261" s="39">
        <v>40.6</v>
      </c>
      <c r="R261" s="1">
        <v>2016</v>
      </c>
      <c r="S261" s="1">
        <v>10</v>
      </c>
      <c r="T261" s="39">
        <v>41</v>
      </c>
      <c r="U261" s="1">
        <v>2023</v>
      </c>
      <c r="V261" s="1">
        <v>3</v>
      </c>
      <c r="W261" s="39">
        <v>41.8</v>
      </c>
      <c r="X261" s="1">
        <v>2015</v>
      </c>
      <c r="Y261" s="1">
        <v>25</v>
      </c>
      <c r="Z261" s="39">
        <v>42</v>
      </c>
      <c r="AA261" s="1">
        <v>2015</v>
      </c>
      <c r="AB261" s="1">
        <v>3</v>
      </c>
      <c r="AC261" s="39">
        <v>40.4</v>
      </c>
      <c r="AD261" s="1">
        <v>2015</v>
      </c>
      <c r="AE261" s="1">
        <v>7</v>
      </c>
      <c r="AF261" s="39">
        <v>39.6</v>
      </c>
      <c r="AG261" s="1">
        <v>2015</v>
      </c>
      <c r="AH261" s="1">
        <v>5</v>
      </c>
      <c r="AI261" s="39">
        <v>39</v>
      </c>
      <c r="AJ261" s="1">
        <v>2015</v>
      </c>
      <c r="AK261" s="1">
        <v>5</v>
      </c>
      <c r="AL261" s="39">
        <v>37.6</v>
      </c>
      <c r="AM261" s="1">
        <v>1992</v>
      </c>
      <c r="AN261" s="1">
        <v>9</v>
      </c>
      <c r="AO261" s="39">
        <v>39.200000000000003</v>
      </c>
      <c r="AP261" s="1">
        <v>2016</v>
      </c>
      <c r="AQ261" s="1">
        <v>6</v>
      </c>
    </row>
    <row r="262" spans="1:43" ht="14.45" customHeight="1" x14ac:dyDescent="0.25">
      <c r="A262" s="1">
        <v>29015020</v>
      </c>
      <c r="B262" s="1" t="s">
        <v>1176</v>
      </c>
      <c r="C262" s="1">
        <v>9.7156900000000004</v>
      </c>
      <c r="D262" s="1">
        <v>-75.106448</v>
      </c>
      <c r="E262" s="1">
        <v>152</v>
      </c>
      <c r="F262" s="1" t="s">
        <v>1177</v>
      </c>
      <c r="G262" s="1" t="s">
        <v>331</v>
      </c>
      <c r="H262" s="39">
        <v>39</v>
      </c>
      <c r="I262" s="1">
        <v>2013</v>
      </c>
      <c r="J262" s="1">
        <v>2</v>
      </c>
      <c r="K262" s="39">
        <v>42</v>
      </c>
      <c r="L262" s="1">
        <v>1998</v>
      </c>
      <c r="M262" s="1">
        <v>17</v>
      </c>
      <c r="N262" s="39">
        <v>39.299999999999997</v>
      </c>
      <c r="O262" s="1">
        <v>2024</v>
      </c>
      <c r="P262" s="1">
        <v>17</v>
      </c>
      <c r="Q262" s="39">
        <v>40.1</v>
      </c>
      <c r="R262" s="1">
        <v>2024</v>
      </c>
      <c r="S262" s="1">
        <v>12</v>
      </c>
      <c r="T262" s="39">
        <v>39.200000000000003</v>
      </c>
      <c r="U262" s="1">
        <v>2023</v>
      </c>
      <c r="V262" s="1">
        <v>13</v>
      </c>
      <c r="W262" s="39">
        <v>40</v>
      </c>
      <c r="X262" s="1">
        <v>2015</v>
      </c>
      <c r="Y262" s="1">
        <v>24</v>
      </c>
      <c r="Z262" s="39">
        <v>42</v>
      </c>
      <c r="AA262" s="1">
        <v>2015</v>
      </c>
      <c r="AB262" s="1">
        <v>4</v>
      </c>
      <c r="AC262" s="39">
        <v>39</v>
      </c>
      <c r="AD262" s="1">
        <v>2015</v>
      </c>
      <c r="AE262" s="1">
        <v>6</v>
      </c>
      <c r="AF262" s="39">
        <v>38.1</v>
      </c>
      <c r="AG262" s="1">
        <v>2023</v>
      </c>
      <c r="AH262" s="1">
        <v>1</v>
      </c>
      <c r="AI262" s="39">
        <v>37</v>
      </c>
      <c r="AJ262" s="1">
        <v>2014</v>
      </c>
      <c r="AK262" s="1">
        <v>1</v>
      </c>
      <c r="AL262" s="39">
        <v>36.6</v>
      </c>
      <c r="AM262" s="1">
        <v>1997</v>
      </c>
      <c r="AN262" s="1">
        <v>2</v>
      </c>
      <c r="AO262" s="39">
        <v>38</v>
      </c>
      <c r="AP262" s="1">
        <v>1983</v>
      </c>
      <c r="AQ262" s="1">
        <v>16</v>
      </c>
    </row>
    <row r="263" spans="1:43" ht="14.45" customHeight="1" x14ac:dyDescent="0.25">
      <c r="A263" s="1">
        <v>29015040</v>
      </c>
      <c r="B263" s="1" t="s">
        <v>1178</v>
      </c>
      <c r="C263" s="1">
        <v>9.7156900000000004</v>
      </c>
      <c r="D263" s="1">
        <v>-75.106448</v>
      </c>
      <c r="E263" s="1">
        <v>152</v>
      </c>
      <c r="F263" s="1" t="s">
        <v>1177</v>
      </c>
      <c r="G263" s="1" t="s">
        <v>331</v>
      </c>
      <c r="H263" s="39">
        <v>38.799999999999997</v>
      </c>
      <c r="I263" s="1">
        <v>2020</v>
      </c>
      <c r="J263" s="1">
        <v>18</v>
      </c>
      <c r="K263" s="39">
        <v>39.4</v>
      </c>
      <c r="L263" s="1">
        <v>2020</v>
      </c>
      <c r="M263" s="1">
        <v>18</v>
      </c>
      <c r="N263" s="39">
        <v>38.4</v>
      </c>
      <c r="O263" s="1">
        <v>2020</v>
      </c>
      <c r="P263" s="1">
        <v>5</v>
      </c>
      <c r="Q263" s="39">
        <v>38.4</v>
      </c>
      <c r="R263" s="1">
        <v>2020</v>
      </c>
      <c r="S263" s="1">
        <v>8</v>
      </c>
      <c r="T263" s="39">
        <v>38.299999999999997</v>
      </c>
      <c r="U263" s="1">
        <v>2020</v>
      </c>
      <c r="V263" s="1">
        <v>26</v>
      </c>
      <c r="W263" s="39">
        <v>37.200000000000003</v>
      </c>
      <c r="X263" s="1">
        <v>2019</v>
      </c>
      <c r="Y263" s="1">
        <v>26</v>
      </c>
      <c r="Z263" s="39">
        <v>38.200000000000003</v>
      </c>
      <c r="AA263" s="1">
        <v>2019</v>
      </c>
      <c r="AB263" s="1">
        <v>21</v>
      </c>
      <c r="AC263" s="39">
        <v>38</v>
      </c>
      <c r="AD263" s="1">
        <v>2018</v>
      </c>
      <c r="AE263" s="1">
        <v>7</v>
      </c>
      <c r="AF263" s="39">
        <v>37.1</v>
      </c>
      <c r="AG263" s="1">
        <v>2019</v>
      </c>
      <c r="AH263" s="1">
        <v>10</v>
      </c>
      <c r="AI263" s="39">
        <v>35</v>
      </c>
      <c r="AJ263" s="1">
        <v>2018</v>
      </c>
      <c r="AK263" s="1">
        <v>31</v>
      </c>
      <c r="AL263" s="39">
        <v>36</v>
      </c>
      <c r="AM263" s="1">
        <v>2019</v>
      </c>
      <c r="AN263" s="1">
        <v>27</v>
      </c>
      <c r="AO263" s="39">
        <v>36</v>
      </c>
      <c r="AP263" s="1">
        <v>2018</v>
      </c>
      <c r="AQ263" s="1">
        <v>29</v>
      </c>
    </row>
    <row r="264" spans="1:43" ht="14.45" customHeight="1" x14ac:dyDescent="0.25">
      <c r="A264" s="1">
        <v>29035000</v>
      </c>
      <c r="B264" s="1" t="s">
        <v>1179</v>
      </c>
      <c r="C264" s="1">
        <v>10.142583330000001</v>
      </c>
      <c r="D264" s="1">
        <v>-75.278277779999996</v>
      </c>
      <c r="E264" s="1">
        <v>10</v>
      </c>
      <c r="F264" s="1" t="s">
        <v>177</v>
      </c>
      <c r="G264" s="1" t="s">
        <v>331</v>
      </c>
      <c r="H264" s="39">
        <v>37.799999999999997</v>
      </c>
      <c r="I264" s="1">
        <v>2024</v>
      </c>
      <c r="J264" s="1">
        <v>10</v>
      </c>
      <c r="K264" s="39">
        <v>38.6</v>
      </c>
      <c r="L264" s="1">
        <v>2020</v>
      </c>
      <c r="M264" s="1">
        <v>18</v>
      </c>
      <c r="N264" s="39">
        <v>40.799999999999997</v>
      </c>
      <c r="O264" s="1">
        <v>2025</v>
      </c>
      <c r="P264" s="1">
        <v>11</v>
      </c>
      <c r="Q264" s="39">
        <v>39.4</v>
      </c>
      <c r="R264" s="1">
        <v>2024</v>
      </c>
      <c r="S264" s="1">
        <v>12</v>
      </c>
      <c r="T264" s="39">
        <v>38.4</v>
      </c>
      <c r="U264" s="1">
        <v>2023</v>
      </c>
      <c r="V264" s="1">
        <v>12</v>
      </c>
      <c r="W264" s="39">
        <v>39.200000000000003</v>
      </c>
      <c r="X264" s="1">
        <v>2015</v>
      </c>
      <c r="Y264" s="1">
        <v>25</v>
      </c>
      <c r="Z264" s="39">
        <v>39.200000000000003</v>
      </c>
      <c r="AA264" s="1">
        <v>2015</v>
      </c>
      <c r="AB264" s="1">
        <v>4</v>
      </c>
      <c r="AC264" s="39">
        <v>37.799999999999997</v>
      </c>
      <c r="AD264" s="1">
        <v>2025</v>
      </c>
      <c r="AE264" s="1">
        <v>28</v>
      </c>
      <c r="AF264" s="39">
        <v>37</v>
      </c>
      <c r="AG264" s="1">
        <v>2025</v>
      </c>
      <c r="AH264" s="1">
        <v>28</v>
      </c>
      <c r="AI264" s="39">
        <v>37</v>
      </c>
      <c r="AJ264" s="1">
        <v>1990</v>
      </c>
      <c r="AK264" s="1">
        <v>13</v>
      </c>
      <c r="AL264" s="39">
        <v>38.200000000000003</v>
      </c>
      <c r="AM264" s="1">
        <v>1995</v>
      </c>
      <c r="AN264" s="1">
        <v>6</v>
      </c>
      <c r="AO264" s="39">
        <v>38</v>
      </c>
      <c r="AP264" s="1">
        <v>2025</v>
      </c>
      <c r="AQ264" s="1">
        <v>26</v>
      </c>
    </row>
    <row r="265" spans="1:43" ht="14.45" customHeight="1" x14ac:dyDescent="0.25">
      <c r="A265" s="1">
        <v>29035030</v>
      </c>
      <c r="B265" s="1" t="s">
        <v>1180</v>
      </c>
      <c r="C265" s="1">
        <v>9.8796339999999994</v>
      </c>
      <c r="D265" s="1">
        <v>-75.326301000000001</v>
      </c>
      <c r="E265" s="1">
        <v>60</v>
      </c>
      <c r="F265" s="1" t="s">
        <v>157</v>
      </c>
      <c r="G265" s="1" t="s">
        <v>331</v>
      </c>
      <c r="H265" s="39">
        <v>38.6</v>
      </c>
      <c r="I265" s="1">
        <v>2013</v>
      </c>
      <c r="J265" s="1">
        <v>9</v>
      </c>
      <c r="K265" s="39">
        <v>39.6</v>
      </c>
      <c r="L265" s="1">
        <v>2016</v>
      </c>
      <c r="M265" s="1">
        <v>22</v>
      </c>
      <c r="N265" s="39">
        <v>38.799999999999997</v>
      </c>
      <c r="O265" s="1">
        <v>2015</v>
      </c>
      <c r="P265" s="1">
        <v>5</v>
      </c>
      <c r="Q265" s="39">
        <v>39</v>
      </c>
      <c r="R265" s="1">
        <v>2016</v>
      </c>
      <c r="S265" s="1">
        <v>16</v>
      </c>
      <c r="T265" s="39">
        <v>39.799999999999997</v>
      </c>
      <c r="U265" s="1">
        <v>2014</v>
      </c>
      <c r="V265" s="1">
        <v>6</v>
      </c>
      <c r="W265" s="39">
        <v>39.200000000000003</v>
      </c>
      <c r="X265" s="1">
        <v>2016</v>
      </c>
      <c r="Y265" s="1">
        <v>22</v>
      </c>
      <c r="Z265" s="39">
        <v>39.799999999999997</v>
      </c>
      <c r="AA265" s="1">
        <v>2015</v>
      </c>
      <c r="AB265" s="1">
        <v>1</v>
      </c>
      <c r="AC265" s="39">
        <v>38.6</v>
      </c>
      <c r="AD265" s="1">
        <v>2015</v>
      </c>
      <c r="AE265" s="1">
        <v>5</v>
      </c>
      <c r="AF265" s="39">
        <v>38</v>
      </c>
      <c r="AG265" s="1">
        <v>2023</v>
      </c>
      <c r="AH265" s="1">
        <v>6</v>
      </c>
      <c r="AI265" s="39">
        <v>37.799999999999997</v>
      </c>
      <c r="AJ265" s="1">
        <v>2015</v>
      </c>
      <c r="AK265" s="1">
        <v>5</v>
      </c>
      <c r="AL265" s="39">
        <v>37.4</v>
      </c>
      <c r="AM265" s="1">
        <v>2025</v>
      </c>
      <c r="AN265" s="1">
        <v>14</v>
      </c>
      <c r="AO265" s="39">
        <v>37</v>
      </c>
      <c r="AP265" s="1">
        <v>1991</v>
      </c>
      <c r="AQ265" s="1">
        <v>31</v>
      </c>
    </row>
    <row r="266" spans="1:43" ht="14.45" customHeight="1" x14ac:dyDescent="0.25">
      <c r="A266" s="1">
        <v>29035040</v>
      </c>
      <c r="B266" s="1" t="s">
        <v>1181</v>
      </c>
      <c r="C266" s="1">
        <v>9.9448059999999998</v>
      </c>
      <c r="D266" s="1">
        <v>-75.351561000000004</v>
      </c>
      <c r="E266" s="1">
        <v>13</v>
      </c>
      <c r="F266" s="1" t="s">
        <v>157</v>
      </c>
      <c r="G266" s="1" t="s">
        <v>331</v>
      </c>
      <c r="H266" s="39">
        <v>39.6</v>
      </c>
      <c r="I266" s="1">
        <v>1984</v>
      </c>
      <c r="J266" s="1">
        <v>26</v>
      </c>
      <c r="K266" s="39">
        <v>39.799999999999997</v>
      </c>
      <c r="L266" s="1">
        <v>1990</v>
      </c>
      <c r="M266" s="1">
        <v>2</v>
      </c>
      <c r="N266" s="39">
        <v>39.9</v>
      </c>
      <c r="O266" s="1">
        <v>1988</v>
      </c>
      <c r="P266" s="1">
        <v>23</v>
      </c>
      <c r="Q266" s="39">
        <v>38.200000000000003</v>
      </c>
      <c r="R266" s="1">
        <v>1988</v>
      </c>
      <c r="S266" s="1">
        <v>2</v>
      </c>
      <c r="T266" s="39">
        <v>38</v>
      </c>
      <c r="U266" s="1">
        <v>2023</v>
      </c>
      <c r="V266" s="1">
        <v>9</v>
      </c>
      <c r="W266" s="39">
        <v>40.799999999999997</v>
      </c>
      <c r="X266" s="1">
        <v>2015</v>
      </c>
      <c r="Y266" s="1">
        <v>27</v>
      </c>
      <c r="Z266" s="39">
        <v>38.6</v>
      </c>
      <c r="AA266" s="1">
        <v>1996</v>
      </c>
      <c r="AB266" s="1">
        <v>22</v>
      </c>
      <c r="AC266" s="39">
        <v>37</v>
      </c>
      <c r="AD266" s="1">
        <v>1997</v>
      </c>
      <c r="AE266" s="1">
        <v>15</v>
      </c>
      <c r="AF266" s="39">
        <v>38.200000000000003</v>
      </c>
      <c r="AG266" s="1">
        <v>1992</v>
      </c>
      <c r="AH266" s="1">
        <v>3</v>
      </c>
      <c r="AI266" s="39">
        <v>38.6</v>
      </c>
      <c r="AJ266" s="1">
        <v>1989</v>
      </c>
      <c r="AK266" s="1">
        <v>27</v>
      </c>
      <c r="AL266" s="39">
        <v>39.299999999999997</v>
      </c>
      <c r="AM266" s="1">
        <v>1993</v>
      </c>
      <c r="AN266" s="1">
        <v>9</v>
      </c>
      <c r="AO266" s="39">
        <v>39</v>
      </c>
      <c r="AP266" s="1">
        <v>1989</v>
      </c>
      <c r="AQ266" s="1">
        <v>23</v>
      </c>
    </row>
    <row r="267" spans="1:43" ht="14.45" customHeight="1" x14ac:dyDescent="0.25">
      <c r="A267" s="1">
        <v>29035080</v>
      </c>
      <c r="B267" s="1" t="s">
        <v>1182</v>
      </c>
      <c r="C267" s="1">
        <v>10.453965999999999</v>
      </c>
      <c r="D267" s="1">
        <v>-74.954725999999994</v>
      </c>
      <c r="E267" s="1">
        <v>10</v>
      </c>
      <c r="F267" s="1" t="s">
        <v>154</v>
      </c>
      <c r="G267" s="1" t="s">
        <v>1183</v>
      </c>
      <c r="H267" s="39">
        <v>39.799999999999997</v>
      </c>
      <c r="I267" s="1">
        <v>1984</v>
      </c>
      <c r="J267" s="1">
        <v>12</v>
      </c>
      <c r="K267" s="39">
        <v>41.8</v>
      </c>
      <c r="L267" s="1">
        <v>1998</v>
      </c>
      <c r="M267" s="1">
        <v>16</v>
      </c>
      <c r="N267" s="39">
        <v>41.2</v>
      </c>
      <c r="O267" s="1">
        <v>1998</v>
      </c>
      <c r="P267" s="1">
        <v>1</v>
      </c>
      <c r="Q267" s="39">
        <v>43</v>
      </c>
      <c r="R267" s="1">
        <v>1992</v>
      </c>
      <c r="S267" s="1">
        <v>11</v>
      </c>
      <c r="T267" s="39">
        <v>40.200000000000003</v>
      </c>
      <c r="U267" s="1">
        <v>2002</v>
      </c>
      <c r="V267" s="1">
        <v>14</v>
      </c>
      <c r="W267" s="39">
        <v>39.6</v>
      </c>
      <c r="X267" s="1">
        <v>2001</v>
      </c>
      <c r="Y267" s="1">
        <v>27</v>
      </c>
      <c r="Z267" s="39">
        <v>39.799999999999997</v>
      </c>
      <c r="AA267" s="1">
        <v>2001</v>
      </c>
      <c r="AB267" s="1">
        <v>5</v>
      </c>
      <c r="AC267" s="39">
        <v>40</v>
      </c>
      <c r="AD267" s="1">
        <v>1997</v>
      </c>
      <c r="AE267" s="1">
        <v>5</v>
      </c>
      <c r="AF267" s="39">
        <v>38.6</v>
      </c>
      <c r="AG267" s="1">
        <v>1997</v>
      </c>
      <c r="AH267" s="1">
        <v>11</v>
      </c>
      <c r="AI267" s="39">
        <v>38.200000000000003</v>
      </c>
      <c r="AJ267" s="1">
        <v>2002</v>
      </c>
      <c r="AK267" s="1">
        <v>6</v>
      </c>
      <c r="AL267" s="39">
        <v>38.4</v>
      </c>
      <c r="AM267" s="1">
        <v>2002</v>
      </c>
      <c r="AN267" s="1">
        <v>26</v>
      </c>
      <c r="AO267" s="39">
        <v>39</v>
      </c>
      <c r="AP267" s="1">
        <v>1980</v>
      </c>
      <c r="AQ267" s="1">
        <v>15</v>
      </c>
    </row>
    <row r="268" spans="1:43" ht="14.45" customHeight="1" x14ac:dyDescent="0.25">
      <c r="A268" s="1">
        <v>29035110</v>
      </c>
      <c r="B268" s="1" t="s">
        <v>1184</v>
      </c>
      <c r="C268" s="1">
        <v>10.04316667</v>
      </c>
      <c r="D268" s="1">
        <v>-75.258611110000004</v>
      </c>
      <c r="E268" s="1">
        <v>20</v>
      </c>
      <c r="F268" s="1" t="s">
        <v>157</v>
      </c>
      <c r="G268" s="1" t="s">
        <v>331</v>
      </c>
      <c r="H268" s="39">
        <v>39.200000000000003</v>
      </c>
      <c r="I268" s="1">
        <v>1978</v>
      </c>
      <c r="J268" s="1">
        <v>26</v>
      </c>
      <c r="K268" s="39">
        <v>42</v>
      </c>
      <c r="L268" s="1">
        <v>1997</v>
      </c>
      <c r="M268" s="1">
        <v>26</v>
      </c>
      <c r="N268" s="39">
        <v>41.8</v>
      </c>
      <c r="O268" s="1">
        <v>1997</v>
      </c>
      <c r="P268" s="1">
        <v>9</v>
      </c>
      <c r="Q268" s="39">
        <v>41</v>
      </c>
      <c r="R268" s="1">
        <v>1997</v>
      </c>
      <c r="S268" s="1">
        <v>6</v>
      </c>
      <c r="T268" s="39">
        <v>42</v>
      </c>
      <c r="U268" s="1">
        <v>1997</v>
      </c>
      <c r="V268" s="1">
        <v>21</v>
      </c>
      <c r="W268" s="39">
        <v>41.4</v>
      </c>
      <c r="X268" s="1">
        <v>2015</v>
      </c>
      <c r="Y268" s="1">
        <v>25</v>
      </c>
      <c r="Z268" s="39">
        <v>40.200000000000003</v>
      </c>
      <c r="AA268" s="1">
        <v>2014</v>
      </c>
      <c r="AB268" s="1">
        <v>25</v>
      </c>
      <c r="AC268" s="39">
        <v>39.200000000000003</v>
      </c>
      <c r="AD268" s="1">
        <v>1993</v>
      </c>
      <c r="AE268" s="1">
        <v>20</v>
      </c>
      <c r="AF268" s="39">
        <v>37.799999999999997</v>
      </c>
      <c r="AG268" s="1">
        <v>2014</v>
      </c>
      <c r="AH268" s="1">
        <v>1</v>
      </c>
      <c r="AI268" s="39">
        <v>36.200000000000003</v>
      </c>
      <c r="AJ268" s="1">
        <v>2015</v>
      </c>
      <c r="AK268" s="1">
        <v>6</v>
      </c>
      <c r="AL268" s="39">
        <v>37.6</v>
      </c>
      <c r="AM268" s="1">
        <v>2015</v>
      </c>
      <c r="AN268" s="1">
        <v>18</v>
      </c>
      <c r="AO268" s="39">
        <v>39</v>
      </c>
      <c r="AP268" s="1">
        <v>1996</v>
      </c>
      <c r="AQ268" s="1">
        <v>18</v>
      </c>
    </row>
    <row r="269" spans="1:43" ht="14.45" customHeight="1" x14ac:dyDescent="0.25">
      <c r="A269" s="1">
        <v>29035200</v>
      </c>
      <c r="B269" s="1" t="s">
        <v>1185</v>
      </c>
      <c r="C269" s="1">
        <v>10.49</v>
      </c>
      <c r="D269" s="1">
        <v>-75.126944440000003</v>
      </c>
      <c r="E269" s="1">
        <v>10</v>
      </c>
      <c r="F269" s="1" t="s">
        <v>1186</v>
      </c>
      <c r="G269" s="1" t="s">
        <v>1183</v>
      </c>
      <c r="H269" s="39">
        <v>38.4</v>
      </c>
      <c r="I269" s="1">
        <v>1992</v>
      </c>
      <c r="J269" s="1">
        <v>18</v>
      </c>
      <c r="K269" s="39">
        <v>39.799999999999997</v>
      </c>
      <c r="L269" s="1">
        <v>1991</v>
      </c>
      <c r="M269" s="1">
        <v>25</v>
      </c>
      <c r="N269" s="39">
        <v>40</v>
      </c>
      <c r="O269" s="1">
        <v>1993</v>
      </c>
      <c r="P269" s="1">
        <v>12</v>
      </c>
      <c r="Q269" s="39">
        <v>39.6</v>
      </c>
      <c r="R269" s="1">
        <v>1990</v>
      </c>
      <c r="S269" s="1">
        <v>7</v>
      </c>
      <c r="T269" s="39">
        <v>38.799999999999997</v>
      </c>
      <c r="U269" s="1">
        <v>2015</v>
      </c>
      <c r="V269" s="1">
        <v>13</v>
      </c>
      <c r="W269" s="39">
        <v>40.799999999999997</v>
      </c>
      <c r="X269" s="1">
        <v>2015</v>
      </c>
      <c r="Y269" s="1">
        <v>24</v>
      </c>
      <c r="Z269" s="39">
        <v>40.9</v>
      </c>
      <c r="AA269" s="1">
        <v>2015</v>
      </c>
      <c r="AB269" s="1">
        <v>4</v>
      </c>
      <c r="AC269" s="39">
        <v>40</v>
      </c>
      <c r="AD269" s="1">
        <v>1993</v>
      </c>
      <c r="AE269" s="1">
        <v>5</v>
      </c>
      <c r="AF269" s="39">
        <v>39</v>
      </c>
      <c r="AG269" s="1">
        <v>1991</v>
      </c>
      <c r="AH269" s="1">
        <v>13</v>
      </c>
      <c r="AI269" s="39">
        <v>39.1</v>
      </c>
      <c r="AJ269" s="1">
        <v>2015</v>
      </c>
      <c r="AK269" s="1">
        <v>7</v>
      </c>
      <c r="AL269" s="39">
        <v>38.200000000000003</v>
      </c>
      <c r="AM269" s="1">
        <v>1997</v>
      </c>
      <c r="AN269" s="1">
        <v>2</v>
      </c>
      <c r="AO269" s="39">
        <v>37.4</v>
      </c>
      <c r="AP269" s="1">
        <v>1992</v>
      </c>
      <c r="AQ269" s="1">
        <v>26</v>
      </c>
    </row>
    <row r="270" spans="1:43" ht="14.45" customHeight="1" x14ac:dyDescent="0.25">
      <c r="A270" s="1">
        <v>29045190</v>
      </c>
      <c r="B270" s="1" t="s">
        <v>1187</v>
      </c>
      <c r="C270" s="1">
        <v>10.91777778</v>
      </c>
      <c r="D270" s="1">
        <v>-74.779722219999996</v>
      </c>
      <c r="E270" s="1">
        <v>14</v>
      </c>
      <c r="F270" s="1" t="s">
        <v>38</v>
      </c>
      <c r="G270" s="1" t="s">
        <v>1183</v>
      </c>
      <c r="H270" s="39">
        <v>35.799999999999997</v>
      </c>
      <c r="I270" s="1">
        <v>1993</v>
      </c>
      <c r="J270" s="1">
        <v>1</v>
      </c>
      <c r="K270" s="39">
        <v>37.6</v>
      </c>
      <c r="L270" s="1">
        <v>1983</v>
      </c>
      <c r="M270" s="1">
        <v>26</v>
      </c>
      <c r="N270" s="39">
        <v>38.299999999999997</v>
      </c>
      <c r="O270" s="1">
        <v>2010</v>
      </c>
      <c r="P270" s="1">
        <v>29</v>
      </c>
      <c r="Q270" s="39">
        <v>38.4</v>
      </c>
      <c r="R270" s="1">
        <v>1992</v>
      </c>
      <c r="S270" s="1">
        <v>26</v>
      </c>
      <c r="T270" s="39">
        <v>38.200000000000003</v>
      </c>
      <c r="U270" s="1">
        <v>1992</v>
      </c>
      <c r="V270" s="1">
        <v>16</v>
      </c>
      <c r="W270" s="39">
        <v>38.6</v>
      </c>
      <c r="X270" s="1">
        <v>1983</v>
      </c>
      <c r="Y270" s="1">
        <v>1</v>
      </c>
      <c r="Z270" s="39">
        <v>38.4</v>
      </c>
      <c r="AA270" s="1">
        <v>1997</v>
      </c>
      <c r="AB270" s="1">
        <v>27</v>
      </c>
      <c r="AC270" s="39">
        <v>38.700000000000003</v>
      </c>
      <c r="AD270" s="1">
        <v>2015</v>
      </c>
      <c r="AE270" s="1">
        <v>29</v>
      </c>
      <c r="AF270" s="39">
        <v>38.4</v>
      </c>
      <c r="AG270" s="1">
        <v>2003</v>
      </c>
      <c r="AH270" s="1">
        <v>2</v>
      </c>
      <c r="AI270" s="39">
        <v>38.6</v>
      </c>
      <c r="AJ270" s="1">
        <v>2002</v>
      </c>
      <c r="AK270" s="1">
        <v>29</v>
      </c>
      <c r="AL270" s="39">
        <v>38.4</v>
      </c>
      <c r="AM270" s="1">
        <v>1993</v>
      </c>
      <c r="AN270" s="1">
        <v>18</v>
      </c>
      <c r="AO270" s="39">
        <v>37.200000000000003</v>
      </c>
      <c r="AP270" s="1">
        <v>1993</v>
      </c>
      <c r="AQ270" s="1">
        <v>10</v>
      </c>
    </row>
    <row r="271" spans="1:43" ht="14.45" customHeight="1" x14ac:dyDescent="0.25">
      <c r="A271" s="1">
        <v>29065020</v>
      </c>
      <c r="B271" s="1" t="s">
        <v>1188</v>
      </c>
      <c r="C271" s="1">
        <v>10.721111110000001</v>
      </c>
      <c r="D271" s="1">
        <v>-74.199722219999998</v>
      </c>
      <c r="E271" s="1">
        <v>20</v>
      </c>
      <c r="F271" s="1" t="s">
        <v>770</v>
      </c>
      <c r="G271" s="1" t="s">
        <v>31</v>
      </c>
      <c r="H271" s="39">
        <v>38.4</v>
      </c>
      <c r="I271" s="1">
        <v>2012</v>
      </c>
      <c r="J271" s="1">
        <v>31</v>
      </c>
      <c r="K271" s="39">
        <v>39.6</v>
      </c>
      <c r="L271" s="1">
        <v>1998</v>
      </c>
      <c r="M271" s="1">
        <v>25</v>
      </c>
      <c r="N271" s="39">
        <v>38.200000000000003</v>
      </c>
      <c r="O271" s="1">
        <v>2016</v>
      </c>
      <c r="P271" s="1">
        <v>13</v>
      </c>
      <c r="Q271" s="39">
        <v>39.4</v>
      </c>
      <c r="R271" s="1">
        <v>2015</v>
      </c>
      <c r="S271" s="1">
        <v>27</v>
      </c>
      <c r="T271" s="39">
        <v>38.799999999999997</v>
      </c>
      <c r="U271" s="1">
        <v>2020</v>
      </c>
      <c r="V271" s="1">
        <v>22</v>
      </c>
      <c r="W271" s="39">
        <v>38.799999999999997</v>
      </c>
      <c r="X271" s="1">
        <v>2019</v>
      </c>
      <c r="Y271" s="1">
        <v>16</v>
      </c>
      <c r="Z271" s="39">
        <v>38.6</v>
      </c>
      <c r="AA271" s="1">
        <v>2015</v>
      </c>
      <c r="AB271" s="1">
        <v>5</v>
      </c>
      <c r="AC271" s="39">
        <v>39.4</v>
      </c>
      <c r="AD271" s="1">
        <v>2019</v>
      </c>
      <c r="AE271" s="1">
        <v>18</v>
      </c>
      <c r="AF271" s="39">
        <v>39.6</v>
      </c>
      <c r="AG271" s="1">
        <v>1981</v>
      </c>
      <c r="AH271" s="1">
        <v>22</v>
      </c>
      <c r="AI271" s="39">
        <v>39.200000000000003</v>
      </c>
      <c r="AJ271" s="1">
        <v>2019</v>
      </c>
      <c r="AK271" s="1">
        <v>1</v>
      </c>
      <c r="AL271" s="39">
        <v>39.799999999999997</v>
      </c>
      <c r="AM271" s="1">
        <v>2015</v>
      </c>
      <c r="AN271" s="1">
        <v>7</v>
      </c>
      <c r="AO271" s="39">
        <v>38</v>
      </c>
      <c r="AP271" s="1">
        <v>2019</v>
      </c>
      <c r="AQ271" s="1">
        <v>21</v>
      </c>
    </row>
    <row r="272" spans="1:43" ht="14.45" customHeight="1" x14ac:dyDescent="0.25">
      <c r="A272" s="1">
        <v>31015010</v>
      </c>
      <c r="B272" s="1" t="s">
        <v>1189</v>
      </c>
      <c r="C272" s="1">
        <v>2.372592</v>
      </c>
      <c r="D272" s="1">
        <v>-72.639860999999996</v>
      </c>
      <c r="E272" s="1">
        <v>216</v>
      </c>
      <c r="F272" s="1" t="s">
        <v>186</v>
      </c>
      <c r="G272" s="1" t="s">
        <v>185</v>
      </c>
      <c r="H272" s="39">
        <v>38.200000000000003</v>
      </c>
      <c r="I272" s="1">
        <v>2016</v>
      </c>
      <c r="J272" s="1">
        <v>17</v>
      </c>
      <c r="K272" s="39">
        <v>38.799999999999997</v>
      </c>
      <c r="L272" s="1">
        <v>2007</v>
      </c>
      <c r="M272" s="1">
        <v>19</v>
      </c>
      <c r="N272" s="39">
        <v>39</v>
      </c>
      <c r="O272" s="1">
        <v>2000</v>
      </c>
      <c r="P272" s="1">
        <v>19</v>
      </c>
      <c r="Q272" s="39">
        <v>35.6</v>
      </c>
      <c r="R272" s="1">
        <v>2019</v>
      </c>
      <c r="S272" s="1">
        <v>10</v>
      </c>
      <c r="T272" s="39">
        <v>37.6</v>
      </c>
      <c r="U272" s="1">
        <v>1991</v>
      </c>
      <c r="V272" s="1">
        <v>14</v>
      </c>
      <c r="W272" s="39">
        <v>34.700000000000003</v>
      </c>
      <c r="X272" s="1">
        <v>1992</v>
      </c>
      <c r="Y272" s="1">
        <v>1</v>
      </c>
      <c r="Z272" s="39">
        <v>35.6</v>
      </c>
      <c r="AA272" s="1">
        <v>2020</v>
      </c>
      <c r="AB272" s="1">
        <v>29</v>
      </c>
      <c r="AC272" s="39">
        <v>35.5</v>
      </c>
      <c r="AD272" s="1">
        <v>1988</v>
      </c>
      <c r="AE272" s="1">
        <v>18</v>
      </c>
      <c r="AF272" s="39">
        <v>35</v>
      </c>
      <c r="AG272" s="1">
        <v>1998</v>
      </c>
      <c r="AH272" s="1">
        <v>29</v>
      </c>
      <c r="AI272" s="39">
        <v>37.799999999999997</v>
      </c>
      <c r="AJ272" s="1">
        <v>1990</v>
      </c>
      <c r="AK272" s="1">
        <v>25</v>
      </c>
      <c r="AL272" s="39">
        <v>36.6</v>
      </c>
      <c r="AM272" s="1">
        <v>1991</v>
      </c>
      <c r="AN272" s="1">
        <v>24</v>
      </c>
      <c r="AO272" s="39">
        <v>36.6</v>
      </c>
      <c r="AP272" s="1">
        <v>1997</v>
      </c>
      <c r="AQ272" s="1">
        <v>24</v>
      </c>
    </row>
    <row r="273" spans="1:43" ht="14.45" customHeight="1" x14ac:dyDescent="0.25">
      <c r="A273" s="1">
        <v>31095030</v>
      </c>
      <c r="B273" s="1" t="s">
        <v>1190</v>
      </c>
      <c r="C273" s="1">
        <v>3.874444</v>
      </c>
      <c r="D273" s="1">
        <v>-67.919111110000003</v>
      </c>
      <c r="E273" s="1">
        <v>98</v>
      </c>
      <c r="F273" s="1" t="s">
        <v>214</v>
      </c>
      <c r="G273" s="1" t="s">
        <v>202</v>
      </c>
      <c r="H273" s="39">
        <v>37.6</v>
      </c>
      <c r="I273" s="1">
        <v>2016</v>
      </c>
      <c r="J273" s="1">
        <v>30</v>
      </c>
      <c r="K273" s="39">
        <v>38</v>
      </c>
      <c r="L273" s="1">
        <v>2010</v>
      </c>
      <c r="M273" s="1">
        <v>15</v>
      </c>
      <c r="N273" s="39">
        <v>38</v>
      </c>
      <c r="O273" s="1">
        <v>2018</v>
      </c>
      <c r="P273" s="1">
        <v>15</v>
      </c>
      <c r="Q273" s="39">
        <v>36.6</v>
      </c>
      <c r="R273" s="1">
        <v>2019</v>
      </c>
      <c r="S273" s="1">
        <v>6</v>
      </c>
      <c r="T273" s="39">
        <v>35.799999999999997</v>
      </c>
      <c r="U273" s="1">
        <v>2019</v>
      </c>
      <c r="V273" s="1">
        <v>1</v>
      </c>
      <c r="W273" s="39">
        <v>35</v>
      </c>
      <c r="X273" s="1">
        <v>2005</v>
      </c>
      <c r="Y273" s="1">
        <v>13</v>
      </c>
      <c r="Z273" s="39">
        <v>34.200000000000003</v>
      </c>
      <c r="AA273" s="1">
        <v>2011</v>
      </c>
      <c r="AB273" s="1">
        <v>18</v>
      </c>
      <c r="AC273" s="39">
        <v>35.4</v>
      </c>
      <c r="AD273" s="1">
        <v>2019</v>
      </c>
      <c r="AE273" s="1">
        <v>4</v>
      </c>
      <c r="AF273" s="39">
        <v>35.6</v>
      </c>
      <c r="AG273" s="1">
        <v>2015</v>
      </c>
      <c r="AH273" s="1">
        <v>27</v>
      </c>
      <c r="AI273" s="39">
        <v>36</v>
      </c>
      <c r="AJ273" s="1">
        <v>2024</v>
      </c>
      <c r="AK273" s="1">
        <v>21</v>
      </c>
      <c r="AL273" s="39">
        <v>36.799999999999997</v>
      </c>
      <c r="AM273" s="1">
        <v>2023</v>
      </c>
      <c r="AN273" s="1">
        <v>19</v>
      </c>
      <c r="AO273" s="39">
        <v>36.200000000000003</v>
      </c>
      <c r="AP273" s="1">
        <v>2009</v>
      </c>
      <c r="AQ273" s="1">
        <v>10</v>
      </c>
    </row>
    <row r="274" spans="1:43" ht="14.45" customHeight="1" x14ac:dyDescent="0.25">
      <c r="A274" s="1">
        <v>32035010</v>
      </c>
      <c r="B274" s="1" t="s">
        <v>1191</v>
      </c>
      <c r="C274" s="1">
        <v>2.176139</v>
      </c>
      <c r="D274" s="1">
        <v>-73.793471999999994</v>
      </c>
      <c r="E274" s="1">
        <v>227</v>
      </c>
      <c r="F274" s="1" t="s">
        <v>199</v>
      </c>
      <c r="G274" s="1" t="s">
        <v>95</v>
      </c>
      <c r="H274" s="39">
        <v>37</v>
      </c>
      <c r="I274" s="1">
        <v>2024</v>
      </c>
      <c r="J274" s="1">
        <v>28</v>
      </c>
      <c r="K274" s="39">
        <v>38</v>
      </c>
      <c r="L274" s="1">
        <v>2001</v>
      </c>
      <c r="M274" s="1">
        <v>27</v>
      </c>
      <c r="N274" s="39">
        <v>37.6</v>
      </c>
      <c r="O274" s="1">
        <v>2005</v>
      </c>
      <c r="P274" s="1">
        <v>12</v>
      </c>
      <c r="Q274" s="39">
        <v>36.200000000000003</v>
      </c>
      <c r="R274" s="1">
        <v>2024</v>
      </c>
      <c r="S274" s="1">
        <v>15</v>
      </c>
      <c r="T274" s="39">
        <v>36.6</v>
      </c>
      <c r="U274" s="1">
        <v>1988</v>
      </c>
      <c r="V274" s="1">
        <v>18</v>
      </c>
      <c r="W274" s="39">
        <v>33.799999999999997</v>
      </c>
      <c r="X274" s="1">
        <v>1995</v>
      </c>
      <c r="Y274" s="1">
        <v>1</v>
      </c>
      <c r="Z274" s="39">
        <v>33.200000000000003</v>
      </c>
      <c r="AA274" s="1">
        <v>2006</v>
      </c>
      <c r="AB274" s="1">
        <v>28</v>
      </c>
      <c r="AC274" s="39">
        <v>35.4</v>
      </c>
      <c r="AD274" s="1">
        <v>2023</v>
      </c>
      <c r="AE274" s="1">
        <v>31</v>
      </c>
      <c r="AF274" s="39">
        <v>35.6</v>
      </c>
      <c r="AG274" s="1">
        <v>2015</v>
      </c>
      <c r="AH274" s="1">
        <v>21</v>
      </c>
      <c r="AI274" s="39">
        <v>35.4</v>
      </c>
      <c r="AJ274" s="1">
        <v>2024</v>
      </c>
      <c r="AK274" s="1">
        <v>21</v>
      </c>
      <c r="AL274" s="39">
        <v>36</v>
      </c>
      <c r="AM274" s="1">
        <v>2025</v>
      </c>
      <c r="AN274" s="1">
        <v>7</v>
      </c>
      <c r="AO274" s="39">
        <v>36.4</v>
      </c>
      <c r="AP274" s="1">
        <v>2025</v>
      </c>
      <c r="AQ274" s="1">
        <v>9</v>
      </c>
    </row>
    <row r="275" spans="1:43" ht="14.45" customHeight="1" x14ac:dyDescent="0.25">
      <c r="A275" s="1">
        <v>32035020</v>
      </c>
      <c r="B275" s="1" t="s">
        <v>1192</v>
      </c>
      <c r="C275" s="1">
        <v>2.4383889999999999</v>
      </c>
      <c r="D275" s="1">
        <v>-73.932277999999997</v>
      </c>
      <c r="E275" s="1">
        <v>249</v>
      </c>
      <c r="F275" s="1" t="s">
        <v>199</v>
      </c>
      <c r="G275" s="1" t="s">
        <v>95</v>
      </c>
      <c r="H275" s="39">
        <v>36.4</v>
      </c>
      <c r="I275" s="1">
        <v>2010</v>
      </c>
      <c r="J275" s="1">
        <v>31</v>
      </c>
      <c r="K275" s="39">
        <v>36.6</v>
      </c>
      <c r="L275" s="1">
        <v>2004</v>
      </c>
      <c r="M275" s="1">
        <v>19</v>
      </c>
      <c r="N275" s="39">
        <v>36.4</v>
      </c>
      <c r="O275" s="1">
        <v>2018</v>
      </c>
      <c r="P275" s="1">
        <v>13</v>
      </c>
      <c r="Q275" s="39">
        <v>34.200000000000003</v>
      </c>
      <c r="R275" s="1">
        <v>1992</v>
      </c>
      <c r="S275" s="1">
        <v>3</v>
      </c>
      <c r="T275" s="39">
        <v>34.4</v>
      </c>
      <c r="U275" s="1">
        <v>1996</v>
      </c>
      <c r="V275" s="1">
        <v>13</v>
      </c>
      <c r="W275" s="39">
        <v>34</v>
      </c>
      <c r="X275" s="1">
        <v>1999</v>
      </c>
      <c r="Y275" s="1">
        <v>1</v>
      </c>
      <c r="Z275" s="39">
        <v>33.200000000000003</v>
      </c>
      <c r="AA275" s="1">
        <v>2007</v>
      </c>
      <c r="AB275" s="1">
        <v>24</v>
      </c>
      <c r="AC275" s="39">
        <v>34.4</v>
      </c>
      <c r="AD275" s="1">
        <v>1997</v>
      </c>
      <c r="AE275" s="1">
        <v>26</v>
      </c>
      <c r="AF275" s="39">
        <v>34.799999999999997</v>
      </c>
      <c r="AG275" s="1">
        <v>2024</v>
      </c>
      <c r="AH275" s="1">
        <v>14</v>
      </c>
      <c r="AI275" s="39">
        <v>34.799999999999997</v>
      </c>
      <c r="AJ275" s="1">
        <v>1984</v>
      </c>
      <c r="AK275" s="1">
        <v>12</v>
      </c>
      <c r="AL275" s="39">
        <v>35.6</v>
      </c>
      <c r="AM275" s="1">
        <v>1984</v>
      </c>
      <c r="AN275" s="1">
        <v>15</v>
      </c>
      <c r="AO275" s="39">
        <v>34.299999999999997</v>
      </c>
      <c r="AP275" s="1">
        <v>1996</v>
      </c>
      <c r="AQ275" s="1">
        <v>5</v>
      </c>
    </row>
    <row r="276" spans="1:43" ht="14.45" customHeight="1" x14ac:dyDescent="0.25">
      <c r="A276" s="1">
        <v>32070110</v>
      </c>
      <c r="B276" s="1" t="s">
        <v>1193</v>
      </c>
      <c r="C276" s="1">
        <v>3.47071</v>
      </c>
      <c r="D276" s="1">
        <v>-73.861850000000004</v>
      </c>
      <c r="E276" s="1">
        <v>422</v>
      </c>
      <c r="F276" s="1" t="s">
        <v>197</v>
      </c>
      <c r="G276" s="1" t="s">
        <v>95</v>
      </c>
      <c r="H276" s="39">
        <v>34.6</v>
      </c>
      <c r="I276" s="1">
        <v>1987</v>
      </c>
      <c r="J276" s="1">
        <v>30</v>
      </c>
      <c r="K276" s="39">
        <v>36</v>
      </c>
      <c r="L276" s="1">
        <v>1987</v>
      </c>
      <c r="M276" s="1">
        <v>7</v>
      </c>
      <c r="N276" s="39">
        <v>35.5</v>
      </c>
      <c r="O276" s="1">
        <v>1988</v>
      </c>
      <c r="P276" s="1">
        <v>15</v>
      </c>
      <c r="Q276" s="39">
        <v>34.6</v>
      </c>
      <c r="R276" s="1">
        <v>1988</v>
      </c>
      <c r="S276" s="1">
        <v>11</v>
      </c>
      <c r="T276" s="39">
        <v>33</v>
      </c>
      <c r="U276" s="1">
        <v>1987</v>
      </c>
      <c r="V276" s="1">
        <v>21</v>
      </c>
      <c r="W276" s="39">
        <v>34.200000000000003</v>
      </c>
      <c r="X276" s="1">
        <v>1986</v>
      </c>
      <c r="Y276" s="1">
        <v>19</v>
      </c>
      <c r="Z276" s="39">
        <v>32</v>
      </c>
      <c r="AA276" s="1">
        <v>1987</v>
      </c>
      <c r="AB276" s="1">
        <v>31</v>
      </c>
      <c r="AC276" s="39">
        <v>33.9</v>
      </c>
      <c r="AD276" s="1">
        <v>1986</v>
      </c>
      <c r="AE276" s="1">
        <v>24</v>
      </c>
      <c r="AF276" s="39">
        <v>33.200000000000003</v>
      </c>
      <c r="AG276" s="1">
        <v>1987</v>
      </c>
      <c r="AH276" s="1">
        <v>19</v>
      </c>
      <c r="AI276" s="39">
        <v>33.9</v>
      </c>
      <c r="AJ276" s="1">
        <v>1987</v>
      </c>
      <c r="AK276" s="1">
        <v>20</v>
      </c>
      <c r="AL276" s="39">
        <v>33.6</v>
      </c>
      <c r="AM276" s="1">
        <v>1986</v>
      </c>
      <c r="AN276" s="1">
        <v>6</v>
      </c>
      <c r="AO276" s="39">
        <v>34.1</v>
      </c>
      <c r="AP276" s="1">
        <v>1986</v>
      </c>
      <c r="AQ276" s="1">
        <v>6</v>
      </c>
    </row>
    <row r="277" spans="1:43" ht="14.45" customHeight="1" x14ac:dyDescent="0.25">
      <c r="A277" s="1">
        <v>32075050</v>
      </c>
      <c r="B277" s="1" t="s">
        <v>1194</v>
      </c>
      <c r="C277" s="1">
        <v>3.38008</v>
      </c>
      <c r="D277" s="1">
        <v>-74.043000000000006</v>
      </c>
      <c r="E277" s="1">
        <v>556</v>
      </c>
      <c r="F277" s="1" t="s">
        <v>204</v>
      </c>
      <c r="G277" s="1" t="s">
        <v>95</v>
      </c>
      <c r="H277" s="39">
        <v>35.4</v>
      </c>
      <c r="I277" s="1">
        <v>2010</v>
      </c>
      <c r="J277" s="1">
        <v>31</v>
      </c>
      <c r="K277" s="39">
        <v>36.4</v>
      </c>
      <c r="L277" s="1">
        <v>2010</v>
      </c>
      <c r="M277" s="1">
        <v>13</v>
      </c>
      <c r="N277" s="39">
        <v>35</v>
      </c>
      <c r="O277" s="1">
        <v>2019</v>
      </c>
      <c r="P277" s="1">
        <v>1</v>
      </c>
      <c r="Q277" s="39">
        <v>35</v>
      </c>
      <c r="R277" s="1">
        <v>1990</v>
      </c>
      <c r="S277" s="1">
        <v>1</v>
      </c>
      <c r="T277" s="39">
        <v>32</v>
      </c>
      <c r="U277" s="1">
        <v>1989</v>
      </c>
      <c r="V277" s="1">
        <v>7</v>
      </c>
      <c r="W277" s="39">
        <v>33.6</v>
      </c>
      <c r="X277" s="1">
        <v>1987</v>
      </c>
      <c r="Y277" s="1">
        <v>12</v>
      </c>
      <c r="Z277" s="39">
        <v>33.6</v>
      </c>
      <c r="AA277" s="1">
        <v>1990</v>
      </c>
      <c r="AB277" s="1">
        <v>30</v>
      </c>
      <c r="AC277" s="39">
        <v>33.4</v>
      </c>
      <c r="AD277" s="1">
        <v>2015</v>
      </c>
      <c r="AE277" s="1">
        <v>7</v>
      </c>
      <c r="AF277" s="39">
        <v>35.4</v>
      </c>
      <c r="AG277" s="1">
        <v>2023</v>
      </c>
      <c r="AH277" s="1">
        <v>28</v>
      </c>
      <c r="AI277" s="39">
        <v>34.6</v>
      </c>
      <c r="AJ277" s="1">
        <v>2023</v>
      </c>
      <c r="AK277" s="1">
        <v>4</v>
      </c>
      <c r="AL277" s="39">
        <v>32.799999999999997</v>
      </c>
      <c r="AM277" s="1">
        <v>2023</v>
      </c>
      <c r="AN277" s="1">
        <v>14</v>
      </c>
      <c r="AO277" s="39">
        <v>34</v>
      </c>
      <c r="AP277" s="1">
        <v>2021</v>
      </c>
      <c r="AQ277" s="1">
        <v>26</v>
      </c>
    </row>
    <row r="278" spans="1:43" ht="14.45" customHeight="1" x14ac:dyDescent="0.25">
      <c r="A278" s="1">
        <v>32155010</v>
      </c>
      <c r="B278" s="1" t="s">
        <v>1195</v>
      </c>
      <c r="C278" s="1">
        <v>2.8117779999999999</v>
      </c>
      <c r="D278" s="1">
        <v>-70.475138999999999</v>
      </c>
      <c r="E278" s="1">
        <v>154</v>
      </c>
      <c r="F278" s="1" t="s">
        <v>1196</v>
      </c>
      <c r="G278" s="1" t="s">
        <v>202</v>
      </c>
      <c r="H278" s="39">
        <v>37.799999999999997</v>
      </c>
      <c r="I278" s="1">
        <v>2016</v>
      </c>
      <c r="J278" s="1">
        <v>30</v>
      </c>
      <c r="K278" s="39">
        <v>37.6</v>
      </c>
      <c r="L278" s="1">
        <v>2016</v>
      </c>
      <c r="M278" s="1">
        <v>5</v>
      </c>
      <c r="N278" s="39">
        <v>38.200000000000003</v>
      </c>
      <c r="O278" s="1">
        <v>2016</v>
      </c>
      <c r="P278" s="1">
        <v>11</v>
      </c>
      <c r="Q278" s="39">
        <v>36.6</v>
      </c>
      <c r="R278" s="1">
        <v>1992</v>
      </c>
      <c r="S278" s="1">
        <v>21</v>
      </c>
      <c r="T278" s="39">
        <v>36.5</v>
      </c>
      <c r="U278" s="1">
        <v>1998</v>
      </c>
      <c r="V278" s="1">
        <v>1</v>
      </c>
      <c r="W278" s="39">
        <v>35</v>
      </c>
      <c r="X278" s="1">
        <v>2016</v>
      </c>
      <c r="Y278" s="1">
        <v>9</v>
      </c>
      <c r="Z278" s="39">
        <v>35.4</v>
      </c>
      <c r="AA278" s="1">
        <v>2021</v>
      </c>
      <c r="AB278" s="1">
        <v>29</v>
      </c>
      <c r="AC278" s="39">
        <v>36.4</v>
      </c>
      <c r="AD278" s="1">
        <v>2016</v>
      </c>
      <c r="AE278" s="1">
        <v>21</v>
      </c>
      <c r="AF278" s="39">
        <v>37</v>
      </c>
      <c r="AG278" s="1">
        <v>2015</v>
      </c>
      <c r="AH278" s="1">
        <v>28</v>
      </c>
      <c r="AI278" s="39">
        <v>37.200000000000003</v>
      </c>
      <c r="AJ278" s="1">
        <v>2023</v>
      </c>
      <c r="AK278" s="1">
        <v>3</v>
      </c>
      <c r="AL278" s="39">
        <v>36.4</v>
      </c>
      <c r="AM278" s="1">
        <v>2024</v>
      </c>
      <c r="AN278" s="1">
        <v>1</v>
      </c>
      <c r="AO278" s="39">
        <v>35.6</v>
      </c>
      <c r="AP278" s="1">
        <v>2014</v>
      </c>
      <c r="AQ278" s="1">
        <v>2</v>
      </c>
    </row>
    <row r="279" spans="1:43" ht="14.45" customHeight="1" x14ac:dyDescent="0.25">
      <c r="A279" s="1">
        <v>33055010</v>
      </c>
      <c r="B279" s="1" t="s">
        <v>1197</v>
      </c>
      <c r="C279" s="1">
        <v>4.4948059999999996</v>
      </c>
      <c r="D279" s="1">
        <v>-69.812306000000007</v>
      </c>
      <c r="E279" s="1">
        <v>158</v>
      </c>
      <c r="F279" s="1" t="s">
        <v>180</v>
      </c>
      <c r="G279" s="1" t="s">
        <v>92</v>
      </c>
      <c r="H279" s="39">
        <v>37.6</v>
      </c>
      <c r="I279" s="1">
        <v>2020</v>
      </c>
      <c r="J279" s="1">
        <v>29</v>
      </c>
      <c r="K279" s="39">
        <v>38.200000000000003</v>
      </c>
      <c r="L279" s="1">
        <v>2016</v>
      </c>
      <c r="M279" s="1">
        <v>29</v>
      </c>
      <c r="N279" s="39">
        <v>38.4</v>
      </c>
      <c r="O279" s="1">
        <v>1998</v>
      </c>
      <c r="P279" s="1">
        <v>13</v>
      </c>
      <c r="Q279" s="39">
        <v>37.4</v>
      </c>
      <c r="R279" s="1">
        <v>2020</v>
      </c>
      <c r="S279" s="1">
        <v>16</v>
      </c>
      <c r="T279" s="39">
        <v>35.4</v>
      </c>
      <c r="U279" s="1">
        <v>2007</v>
      </c>
      <c r="V279" s="1">
        <v>10</v>
      </c>
      <c r="W279" s="39">
        <v>34.6</v>
      </c>
      <c r="X279" s="1">
        <v>2009</v>
      </c>
      <c r="Y279" s="1">
        <v>1</v>
      </c>
      <c r="Z279" s="39">
        <v>34.6</v>
      </c>
      <c r="AA279" s="1">
        <v>2006</v>
      </c>
      <c r="AB279" s="1">
        <v>30</v>
      </c>
      <c r="AC279" s="39">
        <v>35</v>
      </c>
      <c r="AD279" s="1">
        <v>2006</v>
      </c>
      <c r="AE279" s="1">
        <v>6</v>
      </c>
      <c r="AF279" s="39">
        <v>36.6</v>
      </c>
      <c r="AG279" s="1">
        <v>2023</v>
      </c>
      <c r="AH279" s="1">
        <v>27</v>
      </c>
      <c r="AI279" s="39">
        <v>36.200000000000003</v>
      </c>
      <c r="AJ279" s="1">
        <v>2024</v>
      </c>
      <c r="AK279" s="1">
        <v>21</v>
      </c>
      <c r="AL279" s="39">
        <v>35.799999999999997</v>
      </c>
      <c r="AM279" s="1">
        <v>2023</v>
      </c>
      <c r="AN279" s="1">
        <v>24</v>
      </c>
      <c r="AO279" s="39">
        <v>35.6</v>
      </c>
      <c r="AP279" s="1">
        <v>2023</v>
      </c>
      <c r="AQ279" s="1">
        <v>21</v>
      </c>
    </row>
    <row r="280" spans="1:43" ht="14.45" customHeight="1" x14ac:dyDescent="0.25">
      <c r="A280" s="1">
        <v>34015010</v>
      </c>
      <c r="B280" s="1" t="s">
        <v>1198</v>
      </c>
      <c r="C280" s="1">
        <v>4.5538910000000001</v>
      </c>
      <c r="D280" s="1">
        <v>-70.930224999999993</v>
      </c>
      <c r="E280" s="1">
        <v>173</v>
      </c>
      <c r="F280" s="1" t="s">
        <v>180</v>
      </c>
      <c r="G280" s="1" t="s">
        <v>92</v>
      </c>
      <c r="H280" s="39">
        <v>37.5</v>
      </c>
      <c r="I280" s="1">
        <v>1998</v>
      </c>
      <c r="J280" s="1">
        <v>28</v>
      </c>
      <c r="K280" s="39">
        <v>37.6</v>
      </c>
      <c r="L280" s="1">
        <v>2010</v>
      </c>
      <c r="M280" s="1">
        <v>14</v>
      </c>
      <c r="N280" s="39">
        <v>38</v>
      </c>
      <c r="O280" s="1">
        <v>1992</v>
      </c>
      <c r="P280" s="1">
        <v>28</v>
      </c>
      <c r="Q280" s="39">
        <v>37.200000000000003</v>
      </c>
      <c r="R280" s="1">
        <v>1985</v>
      </c>
      <c r="S280" s="1">
        <v>16</v>
      </c>
      <c r="T280" s="39">
        <v>36</v>
      </c>
      <c r="U280" s="1">
        <v>1991</v>
      </c>
      <c r="V280" s="1">
        <v>25</v>
      </c>
      <c r="W280" s="39">
        <v>33.4</v>
      </c>
      <c r="X280" s="1">
        <v>2005</v>
      </c>
      <c r="Y280" s="1">
        <v>17</v>
      </c>
      <c r="Z280" s="39">
        <v>34.200000000000003</v>
      </c>
      <c r="AA280" s="1">
        <v>2003</v>
      </c>
      <c r="AB280" s="1">
        <v>6</v>
      </c>
      <c r="AC280" s="39">
        <v>35</v>
      </c>
      <c r="AD280" s="1">
        <v>2023</v>
      </c>
      <c r="AE280" s="1">
        <v>25</v>
      </c>
      <c r="AF280" s="39">
        <v>35.6</v>
      </c>
      <c r="AG280" s="1">
        <v>2023</v>
      </c>
      <c r="AH280" s="1">
        <v>27</v>
      </c>
      <c r="AI280" s="39">
        <v>36</v>
      </c>
      <c r="AJ280" s="1">
        <v>2006</v>
      </c>
      <c r="AK280" s="1">
        <v>6</v>
      </c>
      <c r="AL280" s="39">
        <v>35</v>
      </c>
      <c r="AM280" s="1">
        <v>2024</v>
      </c>
      <c r="AN280" s="1">
        <v>7</v>
      </c>
      <c r="AO280" s="39">
        <v>34.799999999999997</v>
      </c>
      <c r="AP280" s="1">
        <v>2009</v>
      </c>
      <c r="AQ280" s="1">
        <v>31</v>
      </c>
    </row>
    <row r="281" spans="1:43" ht="14.45" customHeight="1" x14ac:dyDescent="0.25">
      <c r="A281" s="1">
        <v>34035010</v>
      </c>
      <c r="B281" s="1" t="s">
        <v>1199</v>
      </c>
      <c r="C281" s="1">
        <v>5.3526388999999996</v>
      </c>
      <c r="D281" s="1">
        <v>-67.856776999999994</v>
      </c>
      <c r="E281" s="1">
        <v>74</v>
      </c>
      <c r="F281" s="1" t="s">
        <v>180</v>
      </c>
      <c r="G281" s="1" t="s">
        <v>92</v>
      </c>
      <c r="H281" s="39">
        <v>38.700000000000003</v>
      </c>
      <c r="I281" s="1">
        <v>1998</v>
      </c>
      <c r="J281" s="1">
        <v>29</v>
      </c>
      <c r="K281" s="39">
        <v>39.4</v>
      </c>
      <c r="L281" s="1">
        <v>1978</v>
      </c>
      <c r="M281" s="1">
        <v>21</v>
      </c>
      <c r="N281" s="39">
        <v>38.6</v>
      </c>
      <c r="O281" s="1">
        <v>2016</v>
      </c>
      <c r="P281" s="1">
        <v>5</v>
      </c>
      <c r="Q281" s="39">
        <v>37.799999999999997</v>
      </c>
      <c r="R281" s="1">
        <v>1978</v>
      </c>
      <c r="S281" s="1">
        <v>3</v>
      </c>
      <c r="T281" s="39">
        <v>36.4</v>
      </c>
      <c r="U281" s="1">
        <v>2017</v>
      </c>
      <c r="V281" s="1">
        <v>25</v>
      </c>
      <c r="W281" s="39">
        <v>37</v>
      </c>
      <c r="X281" s="1">
        <v>2013</v>
      </c>
      <c r="Y281" s="1">
        <v>16</v>
      </c>
      <c r="Z281" s="39">
        <v>36.4</v>
      </c>
      <c r="AA281" s="1">
        <v>2013</v>
      </c>
      <c r="AB281" s="1">
        <v>2</v>
      </c>
      <c r="AC281" s="39">
        <v>38.4</v>
      </c>
      <c r="AD281" s="1">
        <v>1980</v>
      </c>
      <c r="AE281" s="1">
        <v>5</v>
      </c>
      <c r="AF281" s="39">
        <v>38</v>
      </c>
      <c r="AG281" s="1">
        <v>1998</v>
      </c>
      <c r="AH281" s="1">
        <v>5</v>
      </c>
      <c r="AI281" s="39">
        <v>37.200000000000003</v>
      </c>
      <c r="AJ281" s="1">
        <v>1990</v>
      </c>
      <c r="AK281" s="1">
        <v>23</v>
      </c>
      <c r="AL281" s="39">
        <v>38.4</v>
      </c>
      <c r="AM281" s="1">
        <v>2016</v>
      </c>
      <c r="AN281" s="1">
        <v>13</v>
      </c>
      <c r="AO281" s="39">
        <v>37.799999999999997</v>
      </c>
      <c r="AP281" s="1">
        <v>1997</v>
      </c>
      <c r="AQ281" s="1">
        <v>19</v>
      </c>
    </row>
    <row r="282" spans="1:43" ht="14.45" customHeight="1" x14ac:dyDescent="0.25">
      <c r="A282" s="1">
        <v>35025060</v>
      </c>
      <c r="B282" s="1" t="s">
        <v>1200</v>
      </c>
      <c r="C282" s="1">
        <v>4.587059</v>
      </c>
      <c r="D282" s="1">
        <v>-73.995885000000001</v>
      </c>
      <c r="E282" s="1">
        <v>3195</v>
      </c>
      <c r="F282" s="1" t="s">
        <v>518</v>
      </c>
      <c r="G282" s="1" t="s">
        <v>73</v>
      </c>
      <c r="H282" s="39">
        <v>18.399999999999999</v>
      </c>
      <c r="I282" s="1">
        <v>2020</v>
      </c>
      <c r="J282" s="1">
        <v>7</v>
      </c>
      <c r="K282" s="39">
        <v>19</v>
      </c>
      <c r="L282" s="1">
        <v>2024</v>
      </c>
      <c r="M282" s="1">
        <v>20</v>
      </c>
      <c r="N282" s="39">
        <v>18.399999999999999</v>
      </c>
      <c r="O282" s="1">
        <v>2016</v>
      </c>
      <c r="P282" s="1">
        <v>3</v>
      </c>
      <c r="Q282" s="39">
        <v>18</v>
      </c>
      <c r="R282" s="1">
        <v>2024</v>
      </c>
      <c r="S282" s="1">
        <v>16</v>
      </c>
      <c r="T282" s="39">
        <v>16</v>
      </c>
      <c r="U282" s="1">
        <v>2015</v>
      </c>
      <c r="V282" s="1">
        <v>2</v>
      </c>
      <c r="W282" s="39">
        <v>16</v>
      </c>
      <c r="X282" s="1">
        <v>2007</v>
      </c>
      <c r="Y282" s="1">
        <v>5</v>
      </c>
      <c r="Z282" s="39">
        <v>16</v>
      </c>
      <c r="AA282" s="1">
        <v>1990</v>
      </c>
      <c r="AB282" s="1">
        <v>29</v>
      </c>
      <c r="AC282" s="39">
        <v>16.399999999999999</v>
      </c>
      <c r="AD282" s="1">
        <v>2020</v>
      </c>
      <c r="AE282" s="1">
        <v>29</v>
      </c>
      <c r="AF282" s="39">
        <v>17.600000000000001</v>
      </c>
      <c r="AG282" s="1">
        <v>2007</v>
      </c>
      <c r="AH282" s="1">
        <v>30</v>
      </c>
      <c r="AI282" s="39">
        <v>16.399999999999999</v>
      </c>
      <c r="AJ282" s="1">
        <v>2023</v>
      </c>
      <c r="AK282" s="1">
        <v>5</v>
      </c>
      <c r="AL282" s="39">
        <v>16.399999999999999</v>
      </c>
      <c r="AM282" s="1">
        <v>2023</v>
      </c>
      <c r="AN282" s="1">
        <v>23</v>
      </c>
      <c r="AO282" s="39">
        <v>17.600000000000001</v>
      </c>
      <c r="AP282" s="1">
        <v>1993</v>
      </c>
      <c r="AQ282" s="1">
        <v>24</v>
      </c>
    </row>
    <row r="283" spans="1:43" ht="14.45" customHeight="1" x14ac:dyDescent="0.25">
      <c r="A283" s="1">
        <v>35025070</v>
      </c>
      <c r="B283" s="1" t="s">
        <v>1201</v>
      </c>
      <c r="C283" s="1">
        <v>4.1966666669999997</v>
      </c>
      <c r="D283" s="1">
        <v>-74.190944439999996</v>
      </c>
      <c r="E283" s="1">
        <v>3150</v>
      </c>
      <c r="F283" s="1" t="s">
        <v>502</v>
      </c>
      <c r="G283" s="1" t="s">
        <v>74</v>
      </c>
      <c r="H283" s="39">
        <v>18</v>
      </c>
      <c r="I283" s="1">
        <v>2010</v>
      </c>
      <c r="J283" s="1">
        <v>11</v>
      </c>
      <c r="K283" s="39">
        <v>18.600000000000001</v>
      </c>
      <c r="L283" s="1">
        <v>2003</v>
      </c>
      <c r="M283" s="1">
        <v>20</v>
      </c>
      <c r="N283" s="39">
        <v>18.2</v>
      </c>
      <c r="O283" s="1">
        <v>1992</v>
      </c>
      <c r="P283" s="1">
        <v>24</v>
      </c>
      <c r="Q283" s="39">
        <v>16.8</v>
      </c>
      <c r="R283" s="1">
        <v>2004</v>
      </c>
      <c r="S283" s="1">
        <v>6</v>
      </c>
      <c r="T283" s="39">
        <v>16.2</v>
      </c>
      <c r="U283" s="1">
        <v>1992</v>
      </c>
      <c r="V283" s="1">
        <v>1</v>
      </c>
      <c r="W283" s="39">
        <v>15</v>
      </c>
      <c r="X283" s="1">
        <v>2009</v>
      </c>
      <c r="Y283" s="1">
        <v>10</v>
      </c>
      <c r="Z283" s="39">
        <v>16.8</v>
      </c>
      <c r="AA283" s="1">
        <v>2005</v>
      </c>
      <c r="AB283" s="1">
        <v>12</v>
      </c>
      <c r="AC283" s="39">
        <v>15</v>
      </c>
      <c r="AD283" s="1">
        <v>1994</v>
      </c>
      <c r="AE283" s="1">
        <v>10</v>
      </c>
      <c r="AF283" s="39">
        <v>16.8</v>
      </c>
      <c r="AG283" s="1">
        <v>2002</v>
      </c>
      <c r="AH283" s="1">
        <v>20</v>
      </c>
      <c r="AI283" s="39">
        <v>16.600000000000001</v>
      </c>
      <c r="AJ283" s="1">
        <v>1995</v>
      </c>
      <c r="AK283" s="1">
        <v>25</v>
      </c>
      <c r="AL283" s="39">
        <v>18.399999999999999</v>
      </c>
      <c r="AM283" s="1">
        <v>1999</v>
      </c>
      <c r="AN283" s="1">
        <v>16</v>
      </c>
      <c r="AO283" s="39">
        <v>18.2</v>
      </c>
      <c r="AP283" s="1">
        <v>1995</v>
      </c>
      <c r="AQ283" s="1">
        <v>11</v>
      </c>
    </row>
    <row r="284" spans="1:43" ht="14.45" customHeight="1" x14ac:dyDescent="0.25">
      <c r="A284" s="1">
        <v>35025110</v>
      </c>
      <c r="B284" s="1" t="s">
        <v>1202</v>
      </c>
      <c r="C284" s="1">
        <v>4.0574149999999998</v>
      </c>
      <c r="D284" s="1">
        <v>-73.467865000000003</v>
      </c>
      <c r="E284" s="1">
        <v>340</v>
      </c>
      <c r="F284" s="1" t="s">
        <v>96</v>
      </c>
      <c r="G284" s="1" t="s">
        <v>95</v>
      </c>
      <c r="H284" s="39">
        <v>37.4</v>
      </c>
      <c r="I284" s="1">
        <v>2010</v>
      </c>
      <c r="J284" s="1">
        <v>29</v>
      </c>
      <c r="K284" s="39">
        <v>38.6</v>
      </c>
      <c r="L284" s="1">
        <v>2010</v>
      </c>
      <c r="M284" s="1">
        <v>10</v>
      </c>
      <c r="N284" s="39">
        <v>38</v>
      </c>
      <c r="O284" s="1">
        <v>2019</v>
      </c>
      <c r="P284" s="1">
        <v>2</v>
      </c>
      <c r="Q284" s="39">
        <v>36.5</v>
      </c>
      <c r="R284" s="1">
        <v>1988</v>
      </c>
      <c r="S284" s="1">
        <v>20</v>
      </c>
      <c r="T284" s="39">
        <v>34.4</v>
      </c>
      <c r="U284" s="1">
        <v>2014</v>
      </c>
      <c r="V284" s="1">
        <v>24</v>
      </c>
      <c r="W284" s="39">
        <v>34</v>
      </c>
      <c r="X284" s="1">
        <v>2001</v>
      </c>
      <c r="Y284" s="1">
        <v>29</v>
      </c>
      <c r="Z284" s="39">
        <v>34.799999999999997</v>
      </c>
      <c r="AA284" s="1">
        <v>1997</v>
      </c>
      <c r="AB284" s="1">
        <v>3</v>
      </c>
      <c r="AC284" s="39">
        <v>34.4</v>
      </c>
      <c r="AD284" s="1">
        <v>2018</v>
      </c>
      <c r="AE284" s="1">
        <v>5</v>
      </c>
      <c r="AF284" s="39">
        <v>35</v>
      </c>
      <c r="AG284" s="1">
        <v>1986</v>
      </c>
      <c r="AH284" s="1">
        <v>26</v>
      </c>
      <c r="AI284" s="39">
        <v>34.6</v>
      </c>
      <c r="AJ284" s="1">
        <v>2018</v>
      </c>
      <c r="AK284" s="1">
        <v>7</v>
      </c>
      <c r="AL284" s="39">
        <v>35.4</v>
      </c>
      <c r="AM284" s="1">
        <v>2018</v>
      </c>
      <c r="AN284" s="1">
        <v>30</v>
      </c>
      <c r="AO284" s="39">
        <v>35</v>
      </c>
      <c r="AP284" s="1">
        <v>1989</v>
      </c>
      <c r="AQ284" s="1">
        <v>31</v>
      </c>
    </row>
    <row r="285" spans="1:43" ht="14.45" customHeight="1" x14ac:dyDescent="0.25">
      <c r="A285" s="1">
        <v>35035020</v>
      </c>
      <c r="B285" s="1" t="s">
        <v>1203</v>
      </c>
      <c r="C285" s="1">
        <v>4.1619169999999999</v>
      </c>
      <c r="D285" s="1">
        <v>-73.617582999999996</v>
      </c>
      <c r="E285" s="1">
        <v>420</v>
      </c>
      <c r="F285" s="1" t="s">
        <v>96</v>
      </c>
      <c r="G285" s="1" t="s">
        <v>95</v>
      </c>
      <c r="H285" s="39">
        <v>37.6</v>
      </c>
      <c r="I285" s="1">
        <v>2010</v>
      </c>
      <c r="J285" s="1">
        <v>31</v>
      </c>
      <c r="K285" s="39">
        <v>38.200000000000003</v>
      </c>
      <c r="L285" s="1">
        <v>2010</v>
      </c>
      <c r="M285" s="1">
        <v>13</v>
      </c>
      <c r="N285" s="39">
        <v>37.200000000000003</v>
      </c>
      <c r="O285" s="1">
        <v>2007</v>
      </c>
      <c r="P285" s="1">
        <v>2</v>
      </c>
      <c r="Q285" s="39">
        <v>35.4</v>
      </c>
      <c r="R285" s="1">
        <v>2024</v>
      </c>
      <c r="S285" s="1">
        <v>16</v>
      </c>
      <c r="T285" s="39">
        <v>33.6</v>
      </c>
      <c r="U285" s="1">
        <v>2009</v>
      </c>
      <c r="V285" s="1">
        <v>25</v>
      </c>
      <c r="W285" s="39">
        <v>33.200000000000003</v>
      </c>
      <c r="X285" s="1">
        <v>2009</v>
      </c>
      <c r="Y285" s="1">
        <v>2</v>
      </c>
      <c r="Z285" s="39">
        <v>33.5</v>
      </c>
      <c r="AA285" s="1">
        <v>2000</v>
      </c>
      <c r="AB285" s="1">
        <v>9</v>
      </c>
      <c r="AC285" s="39">
        <v>34.4</v>
      </c>
      <c r="AD285" s="1">
        <v>2023</v>
      </c>
      <c r="AE285" s="1">
        <v>26</v>
      </c>
      <c r="AF285" s="39">
        <v>35</v>
      </c>
      <c r="AG285" s="1">
        <v>2023</v>
      </c>
      <c r="AH285" s="1">
        <v>27</v>
      </c>
      <c r="AI285" s="39">
        <v>34.4</v>
      </c>
      <c r="AJ285" s="1">
        <v>2001</v>
      </c>
      <c r="AK285" s="1">
        <v>8</v>
      </c>
      <c r="AL285" s="39">
        <v>34</v>
      </c>
      <c r="AM285" s="1">
        <v>2012</v>
      </c>
      <c r="AN285" s="1">
        <v>25</v>
      </c>
      <c r="AO285" s="39">
        <v>35.200000000000003</v>
      </c>
      <c r="AP285" s="1">
        <v>2009</v>
      </c>
      <c r="AQ285" s="1">
        <v>20</v>
      </c>
    </row>
    <row r="286" spans="1:43" ht="14.45" customHeight="1" x14ac:dyDescent="0.25">
      <c r="A286" s="1">
        <v>35035070</v>
      </c>
      <c r="B286" s="1" t="s">
        <v>1204</v>
      </c>
      <c r="C286" s="1">
        <v>4.0768610000000001</v>
      </c>
      <c r="D286" s="1">
        <v>-73.582722000000004</v>
      </c>
      <c r="E286" s="1">
        <v>386</v>
      </c>
      <c r="F286" s="1" t="s">
        <v>96</v>
      </c>
      <c r="G286" s="1" t="s">
        <v>95</v>
      </c>
      <c r="H286" s="39">
        <v>36.6</v>
      </c>
      <c r="I286" s="1">
        <v>1998</v>
      </c>
      <c r="J286" s="1">
        <v>28</v>
      </c>
      <c r="K286" s="39">
        <v>37.799999999999997</v>
      </c>
      <c r="L286" s="1">
        <v>2010</v>
      </c>
      <c r="M286" s="1">
        <v>10</v>
      </c>
      <c r="N286" s="39">
        <v>37</v>
      </c>
      <c r="O286" s="1">
        <v>2002</v>
      </c>
      <c r="P286" s="1">
        <v>9</v>
      </c>
      <c r="Q286" s="39">
        <v>36</v>
      </c>
      <c r="R286" s="1">
        <v>2004</v>
      </c>
      <c r="S286" s="1">
        <v>4</v>
      </c>
      <c r="T286" s="39">
        <v>34</v>
      </c>
      <c r="U286" s="1">
        <v>2002</v>
      </c>
      <c r="V286" s="1">
        <v>12</v>
      </c>
      <c r="W286" s="39">
        <v>33</v>
      </c>
      <c r="X286" s="1">
        <v>1994</v>
      </c>
      <c r="Y286" s="1">
        <v>26</v>
      </c>
      <c r="Z286" s="39">
        <v>32.4</v>
      </c>
      <c r="AA286" s="1">
        <v>2001</v>
      </c>
      <c r="AB286" s="1">
        <v>3</v>
      </c>
      <c r="AC286" s="39">
        <v>33.799999999999997</v>
      </c>
      <c r="AD286" s="1">
        <v>2005</v>
      </c>
      <c r="AE286" s="1">
        <v>29</v>
      </c>
      <c r="AF286" s="39">
        <v>34.200000000000003</v>
      </c>
      <c r="AG286" s="1">
        <v>2023</v>
      </c>
      <c r="AH286" s="1">
        <v>6</v>
      </c>
      <c r="AI286" s="39">
        <v>36.1</v>
      </c>
      <c r="AJ286" s="1">
        <v>2004</v>
      </c>
      <c r="AK286" s="1">
        <v>24</v>
      </c>
      <c r="AL286" s="39">
        <v>34.200000000000003</v>
      </c>
      <c r="AM286" s="1">
        <v>2007</v>
      </c>
      <c r="AN286" s="1">
        <v>6</v>
      </c>
      <c r="AO286" s="39">
        <v>34.200000000000003</v>
      </c>
      <c r="AP286" s="1">
        <v>1997</v>
      </c>
      <c r="AQ286" s="1">
        <v>21</v>
      </c>
    </row>
    <row r="287" spans="1:43" ht="14.45" customHeight="1" x14ac:dyDescent="0.25">
      <c r="A287" s="1">
        <v>35045020</v>
      </c>
      <c r="B287" s="1" t="s">
        <v>1205</v>
      </c>
      <c r="C287" s="1">
        <v>4.300444444</v>
      </c>
      <c r="D287" s="1">
        <v>-73.357500000000002</v>
      </c>
      <c r="E287" s="1">
        <v>310</v>
      </c>
      <c r="F287" s="1" t="s">
        <v>190</v>
      </c>
      <c r="G287" s="1" t="s">
        <v>95</v>
      </c>
      <c r="H287" s="39">
        <v>37.200000000000003</v>
      </c>
      <c r="I287" s="1">
        <v>1998</v>
      </c>
      <c r="J287" s="1">
        <v>27</v>
      </c>
      <c r="K287" s="39">
        <v>38</v>
      </c>
      <c r="L287" s="1">
        <v>2010</v>
      </c>
      <c r="M287" s="1">
        <v>10</v>
      </c>
      <c r="N287" s="39">
        <v>38</v>
      </c>
      <c r="O287" s="1">
        <v>1988</v>
      </c>
      <c r="P287" s="1">
        <v>15</v>
      </c>
      <c r="Q287" s="39">
        <v>36</v>
      </c>
      <c r="R287" s="1">
        <v>2024</v>
      </c>
      <c r="S287" s="1">
        <v>15</v>
      </c>
      <c r="T287" s="39">
        <v>34.4</v>
      </c>
      <c r="U287" s="1">
        <v>1992</v>
      </c>
      <c r="V287" s="1">
        <v>2</v>
      </c>
      <c r="W287" s="39">
        <v>34.4</v>
      </c>
      <c r="X287" s="1">
        <v>1992</v>
      </c>
      <c r="Y287" s="1">
        <v>17</v>
      </c>
      <c r="Z287" s="39">
        <v>34</v>
      </c>
      <c r="AA287" s="1">
        <v>1983</v>
      </c>
      <c r="AB287" s="1">
        <v>25</v>
      </c>
      <c r="AC287" s="39">
        <v>34</v>
      </c>
      <c r="AD287" s="1">
        <v>1998</v>
      </c>
      <c r="AE287" s="1">
        <v>9</v>
      </c>
      <c r="AF287" s="39">
        <v>35</v>
      </c>
      <c r="AG287" s="1">
        <v>1983</v>
      </c>
      <c r="AH287" s="1">
        <v>13</v>
      </c>
      <c r="AI287" s="39">
        <v>35</v>
      </c>
      <c r="AJ287" s="1">
        <v>2024</v>
      </c>
      <c r="AK287" s="1">
        <v>25</v>
      </c>
      <c r="AL287" s="39">
        <v>34</v>
      </c>
      <c r="AM287" s="1">
        <v>2009</v>
      </c>
      <c r="AN287" s="1">
        <v>5</v>
      </c>
      <c r="AO287" s="39">
        <v>35.200000000000003</v>
      </c>
      <c r="AP287" s="1">
        <v>1997</v>
      </c>
      <c r="AQ287" s="1">
        <v>31</v>
      </c>
    </row>
    <row r="288" spans="1:43" ht="14.45" customHeight="1" x14ac:dyDescent="0.25">
      <c r="A288" s="1">
        <v>35075010</v>
      </c>
      <c r="B288" s="1" t="s">
        <v>1206</v>
      </c>
      <c r="C288" s="1">
        <v>5.3526944439999999</v>
      </c>
      <c r="D288" s="1">
        <v>-73.453777779999996</v>
      </c>
      <c r="E288" s="1">
        <v>2438</v>
      </c>
      <c r="F288" s="1" t="s">
        <v>297</v>
      </c>
      <c r="G288" s="1" t="s">
        <v>263</v>
      </c>
      <c r="H288" s="39">
        <v>26.8</v>
      </c>
      <c r="I288" s="1">
        <v>1985</v>
      </c>
      <c r="J288" s="1">
        <v>26</v>
      </c>
      <c r="K288" s="39">
        <v>27.4</v>
      </c>
      <c r="L288" s="1">
        <v>2024</v>
      </c>
      <c r="M288" s="1">
        <v>20</v>
      </c>
      <c r="N288" s="39">
        <v>26.6</v>
      </c>
      <c r="O288" s="1">
        <v>2008</v>
      </c>
      <c r="P288" s="1">
        <v>23</v>
      </c>
      <c r="Q288" s="39">
        <v>27</v>
      </c>
      <c r="R288" s="1">
        <v>1984</v>
      </c>
      <c r="S288" s="1">
        <v>28</v>
      </c>
      <c r="T288" s="39">
        <v>27.4</v>
      </c>
      <c r="U288" s="1">
        <v>2009</v>
      </c>
      <c r="V288" s="1">
        <v>7</v>
      </c>
      <c r="W288" s="39">
        <v>23</v>
      </c>
      <c r="X288" s="1">
        <v>1983</v>
      </c>
      <c r="Y288" s="1">
        <v>27</v>
      </c>
      <c r="Z288" s="39">
        <v>22.6</v>
      </c>
      <c r="AA288" s="1">
        <v>2015</v>
      </c>
      <c r="AB288" s="1">
        <v>29</v>
      </c>
      <c r="AC288" s="39">
        <v>23</v>
      </c>
      <c r="AD288" s="1">
        <v>1983</v>
      </c>
      <c r="AE288" s="1">
        <v>27</v>
      </c>
      <c r="AF288" s="39">
        <v>23.8</v>
      </c>
      <c r="AG288" s="1">
        <v>2016</v>
      </c>
      <c r="AH288" s="1">
        <v>30</v>
      </c>
      <c r="AI288" s="39">
        <v>24.6</v>
      </c>
      <c r="AJ288" s="1">
        <v>1983</v>
      </c>
      <c r="AK288" s="1">
        <v>17</v>
      </c>
      <c r="AL288" s="39">
        <v>24.2</v>
      </c>
      <c r="AM288" s="1">
        <v>1981</v>
      </c>
      <c r="AN288" s="1">
        <v>10</v>
      </c>
      <c r="AO288" s="39">
        <v>26.8</v>
      </c>
      <c r="AP288" s="1">
        <v>1983</v>
      </c>
      <c r="AQ288" s="1">
        <v>31</v>
      </c>
    </row>
    <row r="289" spans="1:43" ht="14.45" customHeight="1" x14ac:dyDescent="0.25">
      <c r="A289" s="1">
        <v>35075020</v>
      </c>
      <c r="B289" s="1" t="s">
        <v>1207</v>
      </c>
      <c r="C289" s="1">
        <v>5.0222777780000003</v>
      </c>
      <c r="D289" s="1">
        <v>-73.449166669999997</v>
      </c>
      <c r="E289" s="1">
        <v>1930</v>
      </c>
      <c r="F289" s="1" t="s">
        <v>304</v>
      </c>
      <c r="G289" s="1" t="s">
        <v>263</v>
      </c>
      <c r="H289" s="39">
        <v>30</v>
      </c>
      <c r="I289" s="1">
        <v>2016</v>
      </c>
      <c r="J289" s="1">
        <v>17</v>
      </c>
      <c r="K289" s="39">
        <v>29</v>
      </c>
      <c r="L289" s="1">
        <v>2010</v>
      </c>
      <c r="M289" s="1">
        <v>6</v>
      </c>
      <c r="N289" s="39">
        <v>29.2</v>
      </c>
      <c r="O289" s="1">
        <v>2020</v>
      </c>
      <c r="P289" s="1">
        <v>6</v>
      </c>
      <c r="Q289" s="39">
        <v>29.4</v>
      </c>
      <c r="R289" s="1">
        <v>2020</v>
      </c>
      <c r="S289" s="1">
        <v>4</v>
      </c>
      <c r="T289" s="39">
        <v>27</v>
      </c>
      <c r="U289" s="1">
        <v>2019</v>
      </c>
      <c r="V289" s="1">
        <v>1</v>
      </c>
      <c r="W289" s="39">
        <v>26.8</v>
      </c>
      <c r="X289" s="1">
        <v>2011</v>
      </c>
      <c r="Y289" s="1">
        <v>7</v>
      </c>
      <c r="Z289" s="39">
        <v>25.2</v>
      </c>
      <c r="AA289" s="1">
        <v>2011</v>
      </c>
      <c r="AB289" s="1">
        <v>16</v>
      </c>
      <c r="AC289" s="39">
        <v>26.8</v>
      </c>
      <c r="AD289" s="1">
        <v>2011</v>
      </c>
      <c r="AE289" s="1">
        <v>18</v>
      </c>
      <c r="AF289" s="39">
        <v>27.8</v>
      </c>
      <c r="AG289" s="1">
        <v>2020</v>
      </c>
      <c r="AH289" s="1">
        <v>18</v>
      </c>
      <c r="AI289" s="39">
        <v>27.6</v>
      </c>
      <c r="AJ289" s="1">
        <v>2011</v>
      </c>
      <c r="AK289" s="1">
        <v>15</v>
      </c>
      <c r="AL289" s="39">
        <v>27.6</v>
      </c>
      <c r="AM289" s="1">
        <v>1983</v>
      </c>
      <c r="AN289" s="1">
        <v>2</v>
      </c>
      <c r="AO289" s="39">
        <v>28.4</v>
      </c>
      <c r="AP289" s="1">
        <v>1999</v>
      </c>
      <c r="AQ289" s="1">
        <v>25</v>
      </c>
    </row>
    <row r="290" spans="1:43" ht="14.45" customHeight="1" x14ac:dyDescent="0.25">
      <c r="A290" s="1">
        <v>35075030</v>
      </c>
      <c r="B290" s="1" t="s">
        <v>1208</v>
      </c>
      <c r="C290" s="1">
        <v>5.4222222220000003</v>
      </c>
      <c r="D290" s="1">
        <v>-73.349416669999997</v>
      </c>
      <c r="E290" s="1">
        <v>2200</v>
      </c>
      <c r="F290" s="1" t="s">
        <v>320</v>
      </c>
      <c r="G290" s="1" t="s">
        <v>263</v>
      </c>
      <c r="H290" s="39">
        <v>28.4</v>
      </c>
      <c r="I290" s="1">
        <v>2002</v>
      </c>
      <c r="J290" s="1">
        <v>11</v>
      </c>
      <c r="K290" s="39">
        <v>30.2</v>
      </c>
      <c r="L290" s="1">
        <v>2024</v>
      </c>
      <c r="M290" s="1">
        <v>20</v>
      </c>
      <c r="N290" s="39">
        <v>29.2</v>
      </c>
      <c r="O290" s="1">
        <v>2024</v>
      </c>
      <c r="P290" s="1">
        <v>25</v>
      </c>
      <c r="Q290" s="39">
        <v>27.4</v>
      </c>
      <c r="R290" s="1">
        <v>1997</v>
      </c>
      <c r="S290" s="1">
        <v>25</v>
      </c>
      <c r="T290" s="39">
        <v>27.2</v>
      </c>
      <c r="U290" s="1">
        <v>1998</v>
      </c>
      <c r="V290" s="1">
        <v>17</v>
      </c>
      <c r="W290" s="39">
        <v>25.2</v>
      </c>
      <c r="X290" s="1">
        <v>1999</v>
      </c>
      <c r="Y290" s="1">
        <v>3</v>
      </c>
      <c r="Z290" s="39">
        <v>25.4</v>
      </c>
      <c r="AA290" s="1">
        <v>2003</v>
      </c>
      <c r="AB290" s="1">
        <v>30</v>
      </c>
      <c r="AC290" s="39">
        <v>26.2</v>
      </c>
      <c r="AD290" s="1">
        <v>1993</v>
      </c>
      <c r="AE290" s="1">
        <v>27</v>
      </c>
      <c r="AF290" s="39">
        <v>25.2</v>
      </c>
      <c r="AG290" s="1">
        <v>1996</v>
      </c>
      <c r="AH290" s="1">
        <v>9</v>
      </c>
      <c r="AI290" s="39">
        <v>26.4</v>
      </c>
      <c r="AJ290" s="1">
        <v>2024</v>
      </c>
      <c r="AK290" s="1">
        <v>20</v>
      </c>
      <c r="AL290" s="39">
        <v>26.4</v>
      </c>
      <c r="AM290" s="1">
        <v>1990</v>
      </c>
      <c r="AN290" s="1">
        <v>5</v>
      </c>
      <c r="AO290" s="39">
        <v>26.4</v>
      </c>
      <c r="AP290" s="1">
        <v>1994</v>
      </c>
      <c r="AQ290" s="1">
        <v>28</v>
      </c>
    </row>
    <row r="291" spans="1:43" ht="14.45" customHeight="1" x14ac:dyDescent="0.25">
      <c r="A291" s="1">
        <v>35075040</v>
      </c>
      <c r="B291" s="1" t="s">
        <v>1209</v>
      </c>
      <c r="C291" s="1">
        <v>4.9743611110000003</v>
      </c>
      <c r="D291" s="1">
        <v>-73.316749999999999</v>
      </c>
      <c r="E291" s="1">
        <v>1300</v>
      </c>
      <c r="F291" s="1" t="s">
        <v>292</v>
      </c>
      <c r="G291" s="1" t="s">
        <v>263</v>
      </c>
      <c r="H291" s="39">
        <v>29</v>
      </c>
      <c r="I291" s="1">
        <v>1984</v>
      </c>
      <c r="J291" s="1">
        <v>4</v>
      </c>
      <c r="K291" s="39">
        <v>28.4</v>
      </c>
      <c r="L291" s="1">
        <v>1984</v>
      </c>
      <c r="M291" s="1">
        <v>7</v>
      </c>
      <c r="N291" s="39">
        <v>28</v>
      </c>
      <c r="O291" s="1">
        <v>1988</v>
      </c>
      <c r="P291" s="1">
        <v>5</v>
      </c>
      <c r="Q291" s="39">
        <v>32</v>
      </c>
      <c r="R291" s="1">
        <v>1983</v>
      </c>
      <c r="S291" s="1">
        <v>12</v>
      </c>
      <c r="T291" s="39">
        <v>30.4</v>
      </c>
      <c r="U291" s="1">
        <v>1983</v>
      </c>
      <c r="V291" s="1">
        <v>31</v>
      </c>
      <c r="W291" s="39">
        <v>30.6</v>
      </c>
      <c r="X291" s="1">
        <v>1983</v>
      </c>
      <c r="Y291" s="1">
        <v>2</v>
      </c>
      <c r="Z291" s="39">
        <v>28.6</v>
      </c>
      <c r="AA291" s="1">
        <v>1984</v>
      </c>
      <c r="AB291" s="1">
        <v>14</v>
      </c>
      <c r="AC291" s="39">
        <v>28.2</v>
      </c>
      <c r="AD291" s="1">
        <v>1993</v>
      </c>
      <c r="AE291" s="1">
        <v>2</v>
      </c>
      <c r="AF291" s="39">
        <v>26.6</v>
      </c>
      <c r="AG291" s="1">
        <v>1982</v>
      </c>
      <c r="AH291" s="1">
        <v>7</v>
      </c>
      <c r="AI291" s="39">
        <v>29.4</v>
      </c>
      <c r="AJ291" s="1">
        <v>2008</v>
      </c>
      <c r="AK291" s="1">
        <v>2</v>
      </c>
      <c r="AL291" s="39">
        <v>26</v>
      </c>
      <c r="AM291" s="1">
        <v>1982</v>
      </c>
      <c r="AN291" s="1">
        <v>27</v>
      </c>
      <c r="AO291" s="39">
        <v>27.8</v>
      </c>
      <c r="AP291" s="1">
        <v>1983</v>
      </c>
      <c r="AQ291" s="1">
        <v>26</v>
      </c>
    </row>
    <row r="292" spans="1:43" ht="14.45" customHeight="1" x14ac:dyDescent="0.25">
      <c r="A292" s="1">
        <v>35085020</v>
      </c>
      <c r="B292" s="1" t="s">
        <v>1210</v>
      </c>
      <c r="C292" s="1">
        <v>5.3584166670000002</v>
      </c>
      <c r="D292" s="1">
        <v>-73.203611109999997</v>
      </c>
      <c r="E292" s="1">
        <v>2120</v>
      </c>
      <c r="F292" s="1" t="s">
        <v>300</v>
      </c>
      <c r="G292" s="1" t="s">
        <v>263</v>
      </c>
      <c r="H292" s="39">
        <v>28.8</v>
      </c>
      <c r="I292" s="1">
        <v>2016</v>
      </c>
      <c r="J292" s="1">
        <v>17</v>
      </c>
      <c r="K292" s="39">
        <v>28.6</v>
      </c>
      <c r="L292" s="1">
        <v>2014</v>
      </c>
      <c r="M292" s="1">
        <v>15</v>
      </c>
      <c r="N292" s="39">
        <v>29.2</v>
      </c>
      <c r="O292" s="1">
        <v>2010</v>
      </c>
      <c r="P292" s="1">
        <v>15</v>
      </c>
      <c r="Q292" s="39">
        <v>27.6</v>
      </c>
      <c r="R292" s="1">
        <v>1985</v>
      </c>
      <c r="S292" s="1">
        <v>13</v>
      </c>
      <c r="T292" s="39">
        <v>27.4</v>
      </c>
      <c r="U292" s="1">
        <v>1985</v>
      </c>
      <c r="V292" s="1">
        <v>19</v>
      </c>
      <c r="W292" s="39">
        <v>27.6</v>
      </c>
      <c r="X292" s="1">
        <v>2005</v>
      </c>
      <c r="Y292" s="1">
        <v>4</v>
      </c>
      <c r="Z292" s="39">
        <v>26.6</v>
      </c>
      <c r="AA292" s="1">
        <v>1984</v>
      </c>
      <c r="AB292" s="1">
        <v>31</v>
      </c>
      <c r="AC292" s="39">
        <v>26.2</v>
      </c>
      <c r="AD292" s="1">
        <v>1990</v>
      </c>
      <c r="AE292" s="1">
        <v>19</v>
      </c>
      <c r="AF292" s="39">
        <v>27</v>
      </c>
      <c r="AG292" s="1">
        <v>2010</v>
      </c>
      <c r="AH292" s="1">
        <v>28</v>
      </c>
      <c r="AI292" s="39">
        <v>27.6</v>
      </c>
      <c r="AJ292" s="1">
        <v>1979</v>
      </c>
      <c r="AK292" s="1">
        <v>16</v>
      </c>
      <c r="AL292" s="39">
        <v>29.4</v>
      </c>
      <c r="AM292" s="1">
        <v>1985</v>
      </c>
      <c r="AN292" s="1">
        <v>25</v>
      </c>
      <c r="AO292" s="39">
        <v>29.6</v>
      </c>
      <c r="AP292" s="1">
        <v>1985</v>
      </c>
      <c r="AQ292" s="1">
        <v>16</v>
      </c>
    </row>
    <row r="293" spans="1:43" ht="14.45" customHeight="1" x14ac:dyDescent="0.25">
      <c r="A293" s="1">
        <v>35085040</v>
      </c>
      <c r="B293" s="1" t="s">
        <v>1211</v>
      </c>
      <c r="C293" s="1">
        <v>5.1925555560000003</v>
      </c>
      <c r="D293" s="1">
        <v>-73.144777779999998</v>
      </c>
      <c r="E293" s="1">
        <v>1640</v>
      </c>
      <c r="F293" s="1" t="s">
        <v>323</v>
      </c>
      <c r="G293" s="1" t="s">
        <v>263</v>
      </c>
      <c r="H293" s="39">
        <v>30</v>
      </c>
      <c r="I293" s="1">
        <v>2010</v>
      </c>
      <c r="J293" s="1">
        <v>31</v>
      </c>
      <c r="K293" s="39">
        <v>31.2</v>
      </c>
      <c r="L293" s="1">
        <v>2010</v>
      </c>
      <c r="M293" s="1">
        <v>13</v>
      </c>
      <c r="N293" s="39">
        <v>30.2</v>
      </c>
      <c r="O293" s="1">
        <v>2010</v>
      </c>
      <c r="P293" s="1">
        <v>15</v>
      </c>
      <c r="Q293" s="39">
        <v>29</v>
      </c>
      <c r="R293" s="1">
        <v>1995</v>
      </c>
      <c r="S293" s="1">
        <v>7</v>
      </c>
      <c r="T293" s="39">
        <v>29.2</v>
      </c>
      <c r="U293" s="1">
        <v>2010</v>
      </c>
      <c r="V293" s="1">
        <v>10</v>
      </c>
      <c r="W293" s="39">
        <v>29.6</v>
      </c>
      <c r="X293" s="1">
        <v>2007</v>
      </c>
      <c r="Y293" s="1">
        <v>25</v>
      </c>
      <c r="Z293" s="39">
        <v>29.8</v>
      </c>
      <c r="AA293" s="1">
        <v>2009</v>
      </c>
      <c r="AB293" s="1">
        <v>4</v>
      </c>
      <c r="AC293" s="39">
        <v>27</v>
      </c>
      <c r="AD293" s="1">
        <v>1998</v>
      </c>
      <c r="AE293" s="1">
        <v>28</v>
      </c>
      <c r="AF293" s="39">
        <v>29.6</v>
      </c>
      <c r="AG293" s="1">
        <v>1997</v>
      </c>
      <c r="AH293" s="1">
        <v>17</v>
      </c>
      <c r="AI293" s="39">
        <v>28.8</v>
      </c>
      <c r="AJ293" s="1">
        <v>2010</v>
      </c>
      <c r="AK293" s="1">
        <v>8</v>
      </c>
      <c r="AL293" s="39">
        <v>28</v>
      </c>
      <c r="AM293" s="1">
        <v>2009</v>
      </c>
      <c r="AN293" s="1">
        <v>16</v>
      </c>
      <c r="AO293" s="39">
        <v>28.2</v>
      </c>
      <c r="AP293" s="1">
        <v>2009</v>
      </c>
      <c r="AQ293" s="1">
        <v>28</v>
      </c>
    </row>
    <row r="294" spans="1:43" ht="14.45" customHeight="1" x14ac:dyDescent="0.25">
      <c r="A294" s="1">
        <v>35085050</v>
      </c>
      <c r="B294" s="1" t="s">
        <v>1212</v>
      </c>
      <c r="C294" s="1">
        <v>5.0345000000000004</v>
      </c>
      <c r="D294" s="1">
        <v>-73.103666669999996</v>
      </c>
      <c r="E294" s="1">
        <v>1300</v>
      </c>
      <c r="F294" s="1" t="s">
        <v>276</v>
      </c>
      <c r="G294" s="1" t="s">
        <v>263</v>
      </c>
      <c r="H294" s="39">
        <v>32.6</v>
      </c>
      <c r="I294" s="1">
        <v>2016</v>
      </c>
      <c r="J294" s="1">
        <v>24</v>
      </c>
      <c r="K294" s="39">
        <v>32.6</v>
      </c>
      <c r="L294" s="1">
        <v>2010</v>
      </c>
      <c r="M294" s="1">
        <v>13</v>
      </c>
      <c r="N294" s="39">
        <v>32.200000000000003</v>
      </c>
      <c r="O294" s="1">
        <v>2016</v>
      </c>
      <c r="P294" s="1">
        <v>10</v>
      </c>
      <c r="Q294" s="39">
        <v>31.4</v>
      </c>
      <c r="R294" s="1">
        <v>2024</v>
      </c>
      <c r="S294" s="1">
        <v>10</v>
      </c>
      <c r="T294" s="39">
        <v>30.4</v>
      </c>
      <c r="U294" s="1">
        <v>2023</v>
      </c>
      <c r="V294" s="1">
        <v>7</v>
      </c>
      <c r="W294" s="39">
        <v>29.4</v>
      </c>
      <c r="X294" s="1">
        <v>2009</v>
      </c>
      <c r="Y294" s="1">
        <v>2</v>
      </c>
      <c r="Z294" s="39">
        <v>33.799999999999997</v>
      </c>
      <c r="AA294" s="1">
        <v>2019</v>
      </c>
      <c r="AB294" s="1">
        <v>23</v>
      </c>
      <c r="AC294" s="39">
        <v>30.8</v>
      </c>
      <c r="AD294" s="1">
        <v>2023</v>
      </c>
      <c r="AE294" s="1">
        <v>26</v>
      </c>
      <c r="AF294" s="39">
        <v>31</v>
      </c>
      <c r="AG294" s="1">
        <v>2023</v>
      </c>
      <c r="AH294" s="1">
        <v>30</v>
      </c>
      <c r="AI294" s="39">
        <v>31.4</v>
      </c>
      <c r="AJ294" s="1">
        <v>2023</v>
      </c>
      <c r="AK294" s="1">
        <v>1</v>
      </c>
      <c r="AL294" s="39">
        <v>32.200000000000003</v>
      </c>
      <c r="AM294" s="1">
        <v>2019</v>
      </c>
      <c r="AN294" s="1">
        <v>6</v>
      </c>
      <c r="AO294" s="39">
        <v>32.799999999999997</v>
      </c>
      <c r="AP294" s="1">
        <v>2019</v>
      </c>
      <c r="AQ294" s="1">
        <v>7</v>
      </c>
    </row>
    <row r="295" spans="1:43" ht="14.45" customHeight="1" x14ac:dyDescent="0.25">
      <c r="A295" s="1">
        <v>35095030</v>
      </c>
      <c r="B295" s="1" t="s">
        <v>1213</v>
      </c>
      <c r="C295" s="1">
        <v>5.5749138890000003</v>
      </c>
      <c r="D295" s="1">
        <v>-72.947694440000006</v>
      </c>
      <c r="E295" s="1">
        <v>3000</v>
      </c>
      <c r="F295" s="1" t="s">
        <v>1214</v>
      </c>
      <c r="G295" s="1" t="s">
        <v>263</v>
      </c>
      <c r="H295" s="39">
        <v>21.6</v>
      </c>
      <c r="I295" s="1">
        <v>1995</v>
      </c>
      <c r="J295" s="1">
        <v>8</v>
      </c>
      <c r="K295" s="39">
        <v>22.2</v>
      </c>
      <c r="L295" s="1">
        <v>1998</v>
      </c>
      <c r="M295" s="1">
        <v>20</v>
      </c>
      <c r="N295" s="39">
        <v>22</v>
      </c>
      <c r="O295" s="1">
        <v>1998</v>
      </c>
      <c r="P295" s="1">
        <v>11</v>
      </c>
      <c r="Q295" s="39">
        <v>20.8</v>
      </c>
      <c r="R295" s="1">
        <v>2009</v>
      </c>
      <c r="S295" s="1">
        <v>4</v>
      </c>
      <c r="T295" s="39">
        <v>19.8</v>
      </c>
      <c r="U295" s="1">
        <v>2009</v>
      </c>
      <c r="V295" s="1">
        <v>28</v>
      </c>
      <c r="W295" s="39">
        <v>18.8</v>
      </c>
      <c r="X295" s="1">
        <v>2001</v>
      </c>
      <c r="Y295" s="1">
        <v>2</v>
      </c>
      <c r="Z295" s="39">
        <v>19.399999999999999</v>
      </c>
      <c r="AA295" s="1">
        <v>2009</v>
      </c>
      <c r="AB295" s="1">
        <v>18</v>
      </c>
      <c r="AC295" s="39">
        <v>18.8</v>
      </c>
      <c r="AD295" s="1">
        <v>2009</v>
      </c>
      <c r="AE295" s="1">
        <v>3</v>
      </c>
      <c r="AF295" s="39">
        <v>20.2</v>
      </c>
      <c r="AG295" s="1">
        <v>1990</v>
      </c>
      <c r="AH295" s="1">
        <v>21</v>
      </c>
      <c r="AI295" s="39">
        <v>20</v>
      </c>
      <c r="AJ295" s="1">
        <v>1998</v>
      </c>
      <c r="AK295" s="1">
        <v>27</v>
      </c>
      <c r="AL295" s="39">
        <v>19.8</v>
      </c>
      <c r="AM295" s="1">
        <v>1986</v>
      </c>
      <c r="AN295" s="1">
        <v>10</v>
      </c>
      <c r="AO295" s="39">
        <v>21.2</v>
      </c>
      <c r="AP295" s="1">
        <v>2009</v>
      </c>
      <c r="AQ295" s="1">
        <v>1</v>
      </c>
    </row>
    <row r="296" spans="1:43" ht="14.45" customHeight="1" x14ac:dyDescent="0.25">
      <c r="A296" s="1">
        <v>35105050</v>
      </c>
      <c r="B296" s="1" t="s">
        <v>1215</v>
      </c>
      <c r="C296" s="1">
        <v>4.4686500000000002</v>
      </c>
      <c r="D296" s="1">
        <v>-72.953639999999993</v>
      </c>
      <c r="E296" s="1">
        <v>199</v>
      </c>
      <c r="F296" s="1" t="s">
        <v>188</v>
      </c>
      <c r="G296" s="1" t="s">
        <v>95</v>
      </c>
      <c r="H296" s="39">
        <v>37</v>
      </c>
      <c r="I296" s="1">
        <v>2007</v>
      </c>
      <c r="J296" s="1">
        <v>30</v>
      </c>
      <c r="K296" s="39">
        <v>38.4</v>
      </c>
      <c r="L296" s="1">
        <v>1998</v>
      </c>
      <c r="M296" s="1">
        <v>3</v>
      </c>
      <c r="N296" s="39">
        <v>37.799999999999997</v>
      </c>
      <c r="O296" s="1">
        <v>2020</v>
      </c>
      <c r="P296" s="1">
        <v>6</v>
      </c>
      <c r="Q296" s="39">
        <v>37.200000000000003</v>
      </c>
      <c r="R296" s="1">
        <v>2008</v>
      </c>
      <c r="S296" s="1">
        <v>9</v>
      </c>
      <c r="T296" s="39">
        <v>35</v>
      </c>
      <c r="U296" s="1">
        <v>1994</v>
      </c>
      <c r="V296" s="1">
        <v>4</v>
      </c>
      <c r="W296" s="39">
        <v>34.799999999999997</v>
      </c>
      <c r="X296" s="1">
        <v>1994</v>
      </c>
      <c r="Y296" s="1">
        <v>24</v>
      </c>
      <c r="Z296" s="39">
        <v>34</v>
      </c>
      <c r="AA296" s="1">
        <v>1997</v>
      </c>
      <c r="AB296" s="1">
        <v>20</v>
      </c>
      <c r="AC296" s="39">
        <v>35.200000000000003</v>
      </c>
      <c r="AD296" s="1">
        <v>1994</v>
      </c>
      <c r="AE296" s="1">
        <v>9</v>
      </c>
      <c r="AF296" s="39">
        <v>35.4</v>
      </c>
      <c r="AG296" s="1">
        <v>1994</v>
      </c>
      <c r="AH296" s="1">
        <v>18</v>
      </c>
      <c r="AI296" s="39">
        <v>35.4</v>
      </c>
      <c r="AJ296" s="1">
        <v>1993</v>
      </c>
      <c r="AK296" s="1">
        <v>22</v>
      </c>
      <c r="AL296" s="39">
        <v>35</v>
      </c>
      <c r="AM296" s="1">
        <v>2024</v>
      </c>
      <c r="AN296" s="1">
        <v>3</v>
      </c>
      <c r="AO296" s="39">
        <v>35.200000000000003</v>
      </c>
      <c r="AP296" s="1">
        <v>2021</v>
      </c>
      <c r="AQ296" s="1">
        <v>1</v>
      </c>
    </row>
    <row r="297" spans="1:43" ht="14.45" customHeight="1" x14ac:dyDescent="0.25">
      <c r="A297" s="1">
        <v>35125010</v>
      </c>
      <c r="B297" s="1" t="s">
        <v>1216</v>
      </c>
      <c r="C297" s="1">
        <v>4.3698889000000003</v>
      </c>
      <c r="D297" s="1">
        <v>-72.227063799999996</v>
      </c>
      <c r="E297" s="1">
        <v>178</v>
      </c>
      <c r="F297" s="1" t="s">
        <v>192</v>
      </c>
      <c r="G297" s="1" t="s">
        <v>95</v>
      </c>
      <c r="H297" s="39">
        <v>38.200000000000003</v>
      </c>
      <c r="I297" s="1">
        <v>1998</v>
      </c>
      <c r="J297" s="1">
        <v>28</v>
      </c>
      <c r="K297" s="39">
        <v>38.200000000000003</v>
      </c>
      <c r="L297" s="1">
        <v>1998</v>
      </c>
      <c r="M297" s="1">
        <v>3</v>
      </c>
      <c r="N297" s="39">
        <v>38.200000000000003</v>
      </c>
      <c r="O297" s="1">
        <v>1998</v>
      </c>
      <c r="P297" s="1">
        <v>13</v>
      </c>
      <c r="Q297" s="39">
        <v>39.4</v>
      </c>
      <c r="R297" s="1">
        <v>1985</v>
      </c>
      <c r="S297" s="1">
        <v>16</v>
      </c>
      <c r="T297" s="39">
        <v>36.799999999999997</v>
      </c>
      <c r="U297" s="1">
        <v>2020</v>
      </c>
      <c r="V297" s="1">
        <v>10</v>
      </c>
      <c r="W297" s="39">
        <v>35.200000000000003</v>
      </c>
      <c r="X297" s="1">
        <v>2013</v>
      </c>
      <c r="Y297" s="1">
        <v>28</v>
      </c>
      <c r="Z297" s="39">
        <v>36.200000000000003</v>
      </c>
      <c r="AA297" s="1">
        <v>1998</v>
      </c>
      <c r="AB297" s="1">
        <v>8</v>
      </c>
      <c r="AC297" s="39">
        <v>35</v>
      </c>
      <c r="AD297" s="1">
        <v>2011</v>
      </c>
      <c r="AE297" s="1">
        <v>2</v>
      </c>
      <c r="AF297" s="39">
        <v>37.200000000000003</v>
      </c>
      <c r="AG297" s="1">
        <v>2015</v>
      </c>
      <c r="AH297" s="1">
        <v>22</v>
      </c>
      <c r="AI297" s="39">
        <v>36.4</v>
      </c>
      <c r="AJ297" s="1">
        <v>2015</v>
      </c>
      <c r="AK297" s="1">
        <v>30</v>
      </c>
      <c r="AL297" s="39">
        <v>35.799999999999997</v>
      </c>
      <c r="AM297" s="1">
        <v>1987</v>
      </c>
      <c r="AN297" s="1">
        <v>1</v>
      </c>
      <c r="AO297" s="39">
        <v>37</v>
      </c>
      <c r="AP297" s="1">
        <v>2014</v>
      </c>
      <c r="AQ297" s="1">
        <v>22</v>
      </c>
    </row>
    <row r="298" spans="1:43" ht="14.45" customHeight="1" x14ac:dyDescent="0.25">
      <c r="A298" s="1">
        <v>35195020</v>
      </c>
      <c r="B298" s="1" t="s">
        <v>1217</v>
      </c>
      <c r="C298" s="1">
        <v>5.0272577780000001</v>
      </c>
      <c r="D298" s="1">
        <v>-72.869841667000003</v>
      </c>
      <c r="E298" s="1">
        <v>460</v>
      </c>
      <c r="F298" s="1" t="s">
        <v>308</v>
      </c>
      <c r="G298" s="1" t="s">
        <v>194</v>
      </c>
      <c r="H298" s="39">
        <v>36.4</v>
      </c>
      <c r="I298" s="1">
        <v>2010</v>
      </c>
      <c r="J298" s="1">
        <v>3</v>
      </c>
      <c r="K298" s="39">
        <v>37.4</v>
      </c>
      <c r="L298" s="1">
        <v>2010</v>
      </c>
      <c r="M298" s="1">
        <v>13</v>
      </c>
      <c r="N298" s="39">
        <v>36.200000000000003</v>
      </c>
      <c r="O298" s="1">
        <v>2019</v>
      </c>
      <c r="P298" s="1">
        <v>1</v>
      </c>
      <c r="Q298" s="39">
        <v>36.6</v>
      </c>
      <c r="R298" s="1">
        <v>2017</v>
      </c>
      <c r="S298" s="1">
        <v>8</v>
      </c>
      <c r="T298" s="39">
        <v>38.200000000000003</v>
      </c>
      <c r="U298" s="1">
        <v>2017</v>
      </c>
      <c r="V298" s="1">
        <v>24</v>
      </c>
      <c r="W298" s="39">
        <v>38</v>
      </c>
      <c r="X298" s="1">
        <v>2017</v>
      </c>
      <c r="Y298" s="1">
        <v>6</v>
      </c>
      <c r="Z298" s="39">
        <v>35</v>
      </c>
      <c r="AA298" s="1">
        <v>2018</v>
      </c>
      <c r="AB298" s="1">
        <v>17</v>
      </c>
      <c r="AC298" s="39">
        <v>35.200000000000003</v>
      </c>
      <c r="AD298" s="1">
        <v>2018</v>
      </c>
      <c r="AE298" s="1">
        <v>20</v>
      </c>
      <c r="AF298" s="39">
        <v>35.200000000000003</v>
      </c>
      <c r="AG298" s="1">
        <v>2011</v>
      </c>
      <c r="AH298" s="1">
        <v>10</v>
      </c>
      <c r="AI298" s="39">
        <v>37.6</v>
      </c>
      <c r="AJ298" s="1">
        <v>2009</v>
      </c>
      <c r="AK298" s="1">
        <v>5</v>
      </c>
      <c r="AL298" s="39">
        <v>37</v>
      </c>
      <c r="AM298" s="1">
        <v>1997</v>
      </c>
      <c r="AN298" s="1">
        <v>28</v>
      </c>
      <c r="AO298" s="39">
        <v>35</v>
      </c>
      <c r="AP298" s="1">
        <v>1979</v>
      </c>
      <c r="AQ298" s="1">
        <v>28</v>
      </c>
    </row>
    <row r="299" spans="1:43" ht="14.45" customHeight="1" x14ac:dyDescent="0.25">
      <c r="A299" s="1">
        <v>35195030</v>
      </c>
      <c r="B299" s="1" t="s">
        <v>1218</v>
      </c>
      <c r="C299" s="1">
        <v>5.1770833329999997</v>
      </c>
      <c r="D299" s="1">
        <v>-72.547388889999993</v>
      </c>
      <c r="E299" s="1">
        <v>380</v>
      </c>
      <c r="F299" s="1" t="s">
        <v>269</v>
      </c>
      <c r="G299" s="1" t="s">
        <v>194</v>
      </c>
      <c r="H299" s="39">
        <v>37.799999999999997</v>
      </c>
      <c r="I299" s="1">
        <v>2024</v>
      </c>
      <c r="J299" s="1">
        <v>31</v>
      </c>
      <c r="K299" s="39">
        <v>38.799999999999997</v>
      </c>
      <c r="L299" s="1">
        <v>2020</v>
      </c>
      <c r="M299" s="1">
        <v>13</v>
      </c>
      <c r="N299" s="39">
        <v>38.6</v>
      </c>
      <c r="O299" s="1">
        <v>2016</v>
      </c>
      <c r="P299" s="1">
        <v>5</v>
      </c>
      <c r="Q299" s="39">
        <v>37.200000000000003</v>
      </c>
      <c r="R299" s="1">
        <v>1985</v>
      </c>
      <c r="S299" s="1">
        <v>16</v>
      </c>
      <c r="T299" s="39">
        <v>36.6</v>
      </c>
      <c r="U299" s="1">
        <v>1995</v>
      </c>
      <c r="V299" s="1">
        <v>1</v>
      </c>
      <c r="W299" s="39">
        <v>36.799999999999997</v>
      </c>
      <c r="X299" s="1">
        <v>2024</v>
      </c>
      <c r="Y299" s="1">
        <v>22</v>
      </c>
      <c r="Z299" s="39">
        <v>37</v>
      </c>
      <c r="AA299" s="1">
        <v>1993</v>
      </c>
      <c r="AB299" s="1">
        <v>16</v>
      </c>
      <c r="AC299" s="39">
        <v>35.799999999999997</v>
      </c>
      <c r="AD299" s="1">
        <v>1993</v>
      </c>
      <c r="AE299" s="1">
        <v>18</v>
      </c>
      <c r="AF299" s="39">
        <v>35.6</v>
      </c>
      <c r="AG299" s="1">
        <v>2025</v>
      </c>
      <c r="AH299" s="1">
        <v>26</v>
      </c>
      <c r="AI299" s="39">
        <v>38.6</v>
      </c>
      <c r="AJ299" s="1">
        <v>2005</v>
      </c>
      <c r="AK299" s="1">
        <v>10</v>
      </c>
      <c r="AL299" s="39">
        <v>37.200000000000003</v>
      </c>
      <c r="AM299" s="1">
        <v>1997</v>
      </c>
      <c r="AN299" s="1">
        <v>13</v>
      </c>
      <c r="AO299" s="39">
        <v>36.6</v>
      </c>
      <c r="AP299" s="1">
        <v>1983</v>
      </c>
      <c r="AQ299" s="1">
        <v>14</v>
      </c>
    </row>
    <row r="300" spans="1:43" ht="14.45" customHeight="1" x14ac:dyDescent="0.25">
      <c r="A300" s="1">
        <v>35195050</v>
      </c>
      <c r="B300" s="1" t="s">
        <v>1219</v>
      </c>
      <c r="C300" s="1">
        <v>5.4072777780000001</v>
      </c>
      <c r="D300" s="1">
        <v>-72.717222219999996</v>
      </c>
      <c r="E300" s="1">
        <v>1550</v>
      </c>
      <c r="F300" s="1" t="s">
        <v>285</v>
      </c>
      <c r="G300" s="1" t="s">
        <v>263</v>
      </c>
      <c r="H300" s="39">
        <v>29.2</v>
      </c>
      <c r="I300" s="1">
        <v>1998</v>
      </c>
      <c r="J300" s="1">
        <v>26</v>
      </c>
      <c r="K300" s="39">
        <v>30</v>
      </c>
      <c r="L300" s="1">
        <v>2010</v>
      </c>
      <c r="M300" s="1">
        <v>13</v>
      </c>
      <c r="N300" s="39">
        <v>28.8</v>
      </c>
      <c r="O300" s="1">
        <v>2008</v>
      </c>
      <c r="P300" s="1">
        <v>4</v>
      </c>
      <c r="Q300" s="39">
        <v>28.2</v>
      </c>
      <c r="R300" s="1">
        <v>2008</v>
      </c>
      <c r="S300" s="1">
        <v>8</v>
      </c>
      <c r="T300" s="39">
        <v>28.4</v>
      </c>
      <c r="U300" s="1">
        <v>2010</v>
      </c>
      <c r="V300" s="1">
        <v>18</v>
      </c>
      <c r="W300" s="39">
        <v>28.8</v>
      </c>
      <c r="X300" s="1">
        <v>2005</v>
      </c>
      <c r="Y300" s="1">
        <v>23</v>
      </c>
      <c r="Z300" s="39">
        <v>26.2</v>
      </c>
      <c r="AA300" s="1">
        <v>2009</v>
      </c>
      <c r="AB300" s="1">
        <v>24</v>
      </c>
      <c r="AC300" s="39">
        <v>28.4</v>
      </c>
      <c r="AD300" s="1">
        <v>2012</v>
      </c>
      <c r="AE300" s="1">
        <v>4</v>
      </c>
      <c r="AF300" s="39">
        <v>28.4</v>
      </c>
      <c r="AG300" s="1">
        <v>2019</v>
      </c>
      <c r="AH300" s="1">
        <v>7</v>
      </c>
      <c r="AI300" s="39">
        <v>28.6</v>
      </c>
      <c r="AJ300" s="1">
        <v>1996</v>
      </c>
      <c r="AK300" s="1">
        <v>7</v>
      </c>
      <c r="AL300" s="39">
        <v>27.6</v>
      </c>
      <c r="AM300" s="1">
        <v>2018</v>
      </c>
      <c r="AN300" s="1">
        <v>14</v>
      </c>
      <c r="AO300" s="39">
        <v>27.4</v>
      </c>
      <c r="AP300" s="1">
        <v>2013</v>
      </c>
      <c r="AQ300" s="1">
        <v>30</v>
      </c>
    </row>
    <row r="301" spans="1:43" ht="14.45" customHeight="1" x14ac:dyDescent="0.25">
      <c r="A301" s="1">
        <v>35215020</v>
      </c>
      <c r="B301" s="1" t="s">
        <v>1220</v>
      </c>
      <c r="C301" s="1">
        <v>5.3204444439999996</v>
      </c>
      <c r="D301" s="1">
        <v>-72.387500000000003</v>
      </c>
      <c r="E301" s="1">
        <v>325</v>
      </c>
      <c r="F301" s="1" t="s">
        <v>268</v>
      </c>
      <c r="G301" s="1" t="s">
        <v>194</v>
      </c>
      <c r="H301" s="39">
        <v>37.200000000000003</v>
      </c>
      <c r="I301" s="1">
        <v>2024</v>
      </c>
      <c r="J301" s="1">
        <v>30</v>
      </c>
      <c r="K301" s="39">
        <v>38.4</v>
      </c>
      <c r="L301" s="1">
        <v>2010</v>
      </c>
      <c r="M301" s="1">
        <v>13</v>
      </c>
      <c r="N301" s="39">
        <v>37.4</v>
      </c>
      <c r="O301" s="1">
        <v>2010</v>
      </c>
      <c r="P301" s="1">
        <v>1</v>
      </c>
      <c r="Q301" s="39">
        <v>37</v>
      </c>
      <c r="R301" s="1">
        <v>2008</v>
      </c>
      <c r="S301" s="1">
        <v>8</v>
      </c>
      <c r="T301" s="39">
        <v>35.4</v>
      </c>
      <c r="U301" s="1">
        <v>1983</v>
      </c>
      <c r="V301" s="1">
        <v>7</v>
      </c>
      <c r="W301" s="39">
        <v>34.200000000000003</v>
      </c>
      <c r="X301" s="1">
        <v>2009</v>
      </c>
      <c r="Y301" s="1">
        <v>2</v>
      </c>
      <c r="Z301" s="39">
        <v>34.4</v>
      </c>
      <c r="AA301" s="1">
        <v>1990</v>
      </c>
      <c r="AB301" s="1">
        <v>7</v>
      </c>
      <c r="AC301" s="39">
        <v>35.200000000000003</v>
      </c>
      <c r="AD301" s="1">
        <v>2023</v>
      </c>
      <c r="AE301" s="1">
        <v>26</v>
      </c>
      <c r="AF301" s="39">
        <v>35</v>
      </c>
      <c r="AG301" s="1">
        <v>2024</v>
      </c>
      <c r="AH301" s="1">
        <v>16</v>
      </c>
      <c r="AI301" s="39">
        <v>35.4</v>
      </c>
      <c r="AJ301" s="1">
        <v>2024</v>
      </c>
      <c r="AK301" s="1">
        <v>12</v>
      </c>
      <c r="AL301" s="39">
        <v>34.6</v>
      </c>
      <c r="AM301" s="1">
        <v>1987</v>
      </c>
      <c r="AN301" s="1">
        <v>18</v>
      </c>
      <c r="AO301" s="39">
        <v>35.4</v>
      </c>
      <c r="AP301" s="1">
        <v>2023</v>
      </c>
      <c r="AQ301" s="1">
        <v>6</v>
      </c>
    </row>
    <row r="302" spans="1:43" ht="14.45" customHeight="1" x14ac:dyDescent="0.25">
      <c r="A302" s="1">
        <v>35225030</v>
      </c>
      <c r="B302" s="1" t="s">
        <v>1221</v>
      </c>
      <c r="C302" s="1">
        <v>4.9105280000000002</v>
      </c>
      <c r="D302" s="1">
        <v>-71.433082999999996</v>
      </c>
      <c r="E302" s="1">
        <v>139</v>
      </c>
      <c r="F302" s="1" t="s">
        <v>209</v>
      </c>
      <c r="G302" s="1" t="s">
        <v>194</v>
      </c>
      <c r="H302" s="39">
        <v>38</v>
      </c>
      <c r="I302" s="1">
        <v>1998</v>
      </c>
      <c r="J302" s="1">
        <v>29</v>
      </c>
      <c r="K302" s="39">
        <v>40.200000000000003</v>
      </c>
      <c r="L302" s="1">
        <v>2010</v>
      </c>
      <c r="M302" s="1">
        <v>13</v>
      </c>
      <c r="N302" s="39">
        <v>39.799999999999997</v>
      </c>
      <c r="O302" s="1">
        <v>1998</v>
      </c>
      <c r="P302" s="1">
        <v>25</v>
      </c>
      <c r="Q302" s="39">
        <v>39</v>
      </c>
      <c r="R302" s="1">
        <v>2024</v>
      </c>
      <c r="S302" s="1">
        <v>16</v>
      </c>
      <c r="T302" s="39">
        <v>36.200000000000003</v>
      </c>
      <c r="U302" s="1">
        <v>2023</v>
      </c>
      <c r="V302" s="1">
        <v>7</v>
      </c>
      <c r="W302" s="39">
        <v>34.799999999999997</v>
      </c>
      <c r="X302" s="1">
        <v>1988</v>
      </c>
      <c r="Y302" s="1">
        <v>21</v>
      </c>
      <c r="Z302" s="39">
        <v>34.6</v>
      </c>
      <c r="AA302" s="1">
        <v>1986</v>
      </c>
      <c r="AB302" s="1">
        <v>29</v>
      </c>
      <c r="AC302" s="39">
        <v>36.200000000000003</v>
      </c>
      <c r="AD302" s="1">
        <v>2023</v>
      </c>
      <c r="AE302" s="1">
        <v>26</v>
      </c>
      <c r="AF302" s="39">
        <v>35.799999999999997</v>
      </c>
      <c r="AG302" s="1">
        <v>2023</v>
      </c>
      <c r="AH302" s="1">
        <v>28</v>
      </c>
      <c r="AI302" s="39">
        <v>36.6</v>
      </c>
      <c r="AJ302" s="1">
        <v>1988</v>
      </c>
      <c r="AK302" s="1">
        <v>25</v>
      </c>
      <c r="AL302" s="39">
        <v>36</v>
      </c>
      <c r="AM302" s="1">
        <v>1987</v>
      </c>
      <c r="AN302" s="1">
        <v>26</v>
      </c>
      <c r="AO302" s="39">
        <v>36</v>
      </c>
      <c r="AP302" s="1">
        <v>1987</v>
      </c>
      <c r="AQ302" s="1">
        <v>11</v>
      </c>
    </row>
    <row r="303" spans="1:43" ht="14.45" customHeight="1" x14ac:dyDescent="0.25">
      <c r="A303" s="1">
        <v>35235010</v>
      </c>
      <c r="B303" s="1" t="s">
        <v>1222</v>
      </c>
      <c r="C303" s="1">
        <v>6.0116666670000001</v>
      </c>
      <c r="D303" s="1">
        <v>-72.529277780000001</v>
      </c>
      <c r="E303" s="1">
        <v>3590</v>
      </c>
      <c r="F303" s="1" t="s">
        <v>635</v>
      </c>
      <c r="G303" s="1" t="s">
        <v>263</v>
      </c>
      <c r="H303" s="39">
        <v>15.6</v>
      </c>
      <c r="I303" s="1">
        <v>2010</v>
      </c>
      <c r="J303" s="1">
        <v>15</v>
      </c>
      <c r="K303" s="39">
        <v>17</v>
      </c>
      <c r="L303" s="1">
        <v>1983</v>
      </c>
      <c r="M303" s="1">
        <v>5</v>
      </c>
      <c r="N303" s="39">
        <v>18.2</v>
      </c>
      <c r="O303" s="1">
        <v>1992</v>
      </c>
      <c r="P303" s="1">
        <v>21</v>
      </c>
      <c r="Q303" s="39">
        <v>15.4</v>
      </c>
      <c r="R303" s="1">
        <v>1987</v>
      </c>
      <c r="S303" s="1">
        <v>6</v>
      </c>
      <c r="T303" s="39">
        <v>16</v>
      </c>
      <c r="U303" s="1">
        <v>2015</v>
      </c>
      <c r="V303" s="1">
        <v>2</v>
      </c>
      <c r="W303" s="39">
        <v>14.6</v>
      </c>
      <c r="X303" s="1">
        <v>2010</v>
      </c>
      <c r="Y303" s="1">
        <v>1</v>
      </c>
      <c r="Z303" s="39">
        <v>14.6</v>
      </c>
      <c r="AA303" s="1">
        <v>2010</v>
      </c>
      <c r="AB303" s="1">
        <v>22</v>
      </c>
      <c r="AC303" s="39">
        <v>14.3</v>
      </c>
      <c r="AD303" s="1">
        <v>1986</v>
      </c>
      <c r="AE303" s="1">
        <v>2</v>
      </c>
      <c r="AF303" s="39">
        <v>14.3</v>
      </c>
      <c r="AG303" s="1">
        <v>1986</v>
      </c>
      <c r="AH303" s="1">
        <v>9</v>
      </c>
      <c r="AI303" s="39">
        <v>13</v>
      </c>
      <c r="AJ303" s="1">
        <v>2018</v>
      </c>
      <c r="AK303" s="1">
        <v>17</v>
      </c>
      <c r="AL303" s="39">
        <v>14.6</v>
      </c>
      <c r="AM303" s="1">
        <v>2008</v>
      </c>
      <c r="AN303" s="1">
        <v>30</v>
      </c>
      <c r="AO303" s="39">
        <v>16.600000000000001</v>
      </c>
      <c r="AP303" s="1">
        <v>2012</v>
      </c>
      <c r="AQ303" s="1">
        <v>26</v>
      </c>
    </row>
    <row r="304" spans="1:43" ht="14.45" customHeight="1" x14ac:dyDescent="0.25">
      <c r="A304" s="1">
        <v>35235050</v>
      </c>
      <c r="B304" s="1" t="s">
        <v>1223</v>
      </c>
      <c r="C304" s="1">
        <v>5.8185833330000003</v>
      </c>
      <c r="D304" s="1">
        <v>-72.166777780000004</v>
      </c>
      <c r="E304" s="1">
        <v>117</v>
      </c>
      <c r="F304" s="1" t="s">
        <v>306</v>
      </c>
      <c r="G304" s="1" t="s">
        <v>194</v>
      </c>
      <c r="H304" s="39">
        <v>32</v>
      </c>
      <c r="I304" s="1">
        <v>2010</v>
      </c>
      <c r="J304" s="1">
        <v>5</v>
      </c>
      <c r="K304" s="39">
        <v>34.4</v>
      </c>
      <c r="L304" s="1">
        <v>2010</v>
      </c>
      <c r="M304" s="1">
        <v>18</v>
      </c>
      <c r="N304" s="39">
        <v>33.299999999999997</v>
      </c>
      <c r="O304" s="1">
        <v>2016</v>
      </c>
      <c r="P304" s="1">
        <v>5</v>
      </c>
      <c r="Q304" s="39">
        <v>31.1</v>
      </c>
      <c r="R304" s="1">
        <v>2008</v>
      </c>
      <c r="S304" s="1">
        <v>9</v>
      </c>
      <c r="T304" s="39">
        <v>29.8</v>
      </c>
      <c r="U304" s="1">
        <v>2016</v>
      </c>
      <c r="V304" s="1">
        <v>24</v>
      </c>
      <c r="W304" s="39">
        <v>30.2</v>
      </c>
      <c r="X304" s="1">
        <v>2016</v>
      </c>
      <c r="Y304" s="1">
        <v>5</v>
      </c>
      <c r="Z304" s="39">
        <v>32</v>
      </c>
      <c r="AA304" s="1">
        <v>1998</v>
      </c>
      <c r="AB304" s="1">
        <v>12</v>
      </c>
      <c r="AC304" s="39">
        <v>30.8</v>
      </c>
      <c r="AD304" s="1">
        <v>2016</v>
      </c>
      <c r="AE304" s="1">
        <v>20</v>
      </c>
      <c r="AF304" s="39">
        <v>31.4</v>
      </c>
      <c r="AG304" s="1">
        <v>2022</v>
      </c>
      <c r="AH304" s="1">
        <v>15</v>
      </c>
      <c r="AI304" s="39">
        <v>30.6</v>
      </c>
      <c r="AJ304" s="1">
        <v>2016</v>
      </c>
      <c r="AK304" s="1">
        <v>21</v>
      </c>
      <c r="AL304" s="39">
        <v>29.4</v>
      </c>
      <c r="AM304" s="1">
        <v>2016</v>
      </c>
      <c r="AN304" s="1">
        <v>9</v>
      </c>
      <c r="AO304" s="39">
        <v>30.2</v>
      </c>
      <c r="AP304" s="1">
        <v>2009</v>
      </c>
      <c r="AQ304" s="1">
        <v>24</v>
      </c>
    </row>
    <row r="305" spans="1:43" ht="14.45" customHeight="1" x14ac:dyDescent="0.25">
      <c r="A305" s="1">
        <v>36015010</v>
      </c>
      <c r="B305" s="1" t="s">
        <v>1224</v>
      </c>
      <c r="C305" s="1">
        <v>5.8785277779999996</v>
      </c>
      <c r="D305" s="1">
        <v>-71.887194440000002</v>
      </c>
      <c r="E305" s="1">
        <v>342</v>
      </c>
      <c r="F305" s="1" t="s">
        <v>298</v>
      </c>
      <c r="G305" s="1" t="s">
        <v>194</v>
      </c>
      <c r="H305" s="39">
        <v>36.4</v>
      </c>
      <c r="I305" s="1">
        <v>2024</v>
      </c>
      <c r="J305" s="1">
        <v>30</v>
      </c>
      <c r="K305" s="39">
        <v>38.200000000000003</v>
      </c>
      <c r="L305" s="1">
        <v>2010</v>
      </c>
      <c r="M305" s="1">
        <v>13</v>
      </c>
      <c r="N305" s="39">
        <v>38.200000000000003</v>
      </c>
      <c r="O305" s="1">
        <v>2016</v>
      </c>
      <c r="P305" s="1">
        <v>5</v>
      </c>
      <c r="Q305" s="39">
        <v>37.200000000000003</v>
      </c>
      <c r="R305" s="1">
        <v>2024</v>
      </c>
      <c r="S305" s="1">
        <v>16</v>
      </c>
      <c r="T305" s="39">
        <v>35.200000000000003</v>
      </c>
      <c r="U305" s="1">
        <v>2016</v>
      </c>
      <c r="V305" s="1">
        <v>8</v>
      </c>
      <c r="W305" s="39">
        <v>34.200000000000003</v>
      </c>
      <c r="X305" s="1">
        <v>2009</v>
      </c>
      <c r="Y305" s="1">
        <v>1</v>
      </c>
      <c r="Z305" s="39">
        <v>37.200000000000003</v>
      </c>
      <c r="AA305" s="1">
        <v>2010</v>
      </c>
      <c r="AB305" s="1">
        <v>9</v>
      </c>
      <c r="AC305" s="39">
        <v>34.799999999999997</v>
      </c>
      <c r="AD305" s="1">
        <v>2017</v>
      </c>
      <c r="AE305" s="1">
        <v>15</v>
      </c>
      <c r="AF305" s="39">
        <v>35.200000000000003</v>
      </c>
      <c r="AG305" s="1">
        <v>2023</v>
      </c>
      <c r="AH305" s="1">
        <v>15</v>
      </c>
      <c r="AI305" s="39">
        <v>34.799999999999997</v>
      </c>
      <c r="AJ305" s="1">
        <v>2015</v>
      </c>
      <c r="AK305" s="1">
        <v>5</v>
      </c>
      <c r="AL305" s="39">
        <v>34.200000000000003</v>
      </c>
      <c r="AM305" s="1">
        <v>2017</v>
      </c>
      <c r="AN305" s="1">
        <v>17</v>
      </c>
      <c r="AO305" s="39">
        <v>35.200000000000003</v>
      </c>
      <c r="AP305" s="1">
        <v>2006</v>
      </c>
      <c r="AQ305" s="1">
        <v>5</v>
      </c>
    </row>
    <row r="306" spans="1:43" ht="14.45" customHeight="1" x14ac:dyDescent="0.25">
      <c r="A306" s="1">
        <v>36025010</v>
      </c>
      <c r="B306" s="1" t="s">
        <v>1225</v>
      </c>
      <c r="C306" s="1">
        <v>6.4561944440000003</v>
      </c>
      <c r="D306" s="1">
        <v>-71.745027780000001</v>
      </c>
      <c r="E306" s="1">
        <v>350</v>
      </c>
      <c r="F306" s="1" t="s">
        <v>307</v>
      </c>
      <c r="G306" s="1" t="s">
        <v>90</v>
      </c>
      <c r="H306" s="39">
        <v>36.200000000000003</v>
      </c>
      <c r="I306" s="1">
        <v>2024</v>
      </c>
      <c r="J306" s="1">
        <v>29</v>
      </c>
      <c r="K306" s="39">
        <v>36.200000000000003</v>
      </c>
      <c r="L306" s="1">
        <v>1998</v>
      </c>
      <c r="M306" s="1">
        <v>28</v>
      </c>
      <c r="N306" s="39">
        <v>37</v>
      </c>
      <c r="O306" s="1">
        <v>2019</v>
      </c>
      <c r="P306" s="1">
        <v>8</v>
      </c>
      <c r="Q306" s="39">
        <v>36.4</v>
      </c>
      <c r="R306" s="1">
        <v>2024</v>
      </c>
      <c r="S306" s="1">
        <v>11</v>
      </c>
      <c r="T306" s="39">
        <v>36.4</v>
      </c>
      <c r="U306" s="1">
        <v>2024</v>
      </c>
      <c r="V306" s="1">
        <v>2</v>
      </c>
      <c r="W306" s="39">
        <v>36.4</v>
      </c>
      <c r="X306" s="1">
        <v>2019</v>
      </c>
      <c r="Y306" s="1">
        <v>30</v>
      </c>
      <c r="Z306" s="39">
        <v>36.6</v>
      </c>
      <c r="AA306" s="1">
        <v>2017</v>
      </c>
      <c r="AB306" s="1">
        <v>12</v>
      </c>
      <c r="AC306" s="39">
        <v>36.200000000000003</v>
      </c>
      <c r="AD306" s="1">
        <v>2024</v>
      </c>
      <c r="AE306" s="1">
        <v>3</v>
      </c>
      <c r="AF306" s="39">
        <v>36.6</v>
      </c>
      <c r="AG306" s="1">
        <v>2024</v>
      </c>
      <c r="AH306" s="1">
        <v>8</v>
      </c>
      <c r="AI306" s="39">
        <v>36.200000000000003</v>
      </c>
      <c r="AJ306" s="1">
        <v>2024</v>
      </c>
      <c r="AK306" s="1">
        <v>2</v>
      </c>
      <c r="AL306" s="39">
        <v>36</v>
      </c>
      <c r="AM306" s="1">
        <v>2024</v>
      </c>
      <c r="AN306" s="1">
        <v>7</v>
      </c>
      <c r="AO306" s="39">
        <v>34.799999999999997</v>
      </c>
      <c r="AP306" s="1">
        <v>2017</v>
      </c>
      <c r="AQ306" s="1">
        <v>13</v>
      </c>
    </row>
    <row r="307" spans="1:43" ht="14.45" customHeight="1" x14ac:dyDescent="0.25">
      <c r="A307" s="1">
        <v>37015020</v>
      </c>
      <c r="B307" s="1" t="s">
        <v>1226</v>
      </c>
      <c r="C307" s="1">
        <v>7.1869444439999999</v>
      </c>
      <c r="D307" s="1">
        <v>-72.868611110000003</v>
      </c>
      <c r="E307" s="1">
        <v>3214</v>
      </c>
      <c r="F307" s="1" t="s">
        <v>376</v>
      </c>
      <c r="G307" s="1" t="s">
        <v>49</v>
      </c>
      <c r="H307" s="39">
        <v>20.2</v>
      </c>
      <c r="I307" s="1">
        <v>1983</v>
      </c>
      <c r="J307" s="1">
        <v>15</v>
      </c>
      <c r="K307" s="39">
        <v>19.600000000000001</v>
      </c>
      <c r="L307" s="1">
        <v>2016</v>
      </c>
      <c r="M307" s="1">
        <v>27</v>
      </c>
      <c r="N307" s="39">
        <v>20</v>
      </c>
      <c r="O307" s="1">
        <v>1984</v>
      </c>
      <c r="P307" s="1">
        <v>6</v>
      </c>
      <c r="Q307" s="39">
        <v>19</v>
      </c>
      <c r="R307" s="1">
        <v>2024</v>
      </c>
      <c r="S307" s="1">
        <v>16</v>
      </c>
      <c r="T307" s="39">
        <v>18.2</v>
      </c>
      <c r="U307" s="1">
        <v>2023</v>
      </c>
      <c r="V307" s="1">
        <v>7</v>
      </c>
      <c r="W307" s="39">
        <v>18</v>
      </c>
      <c r="X307" s="1">
        <v>1995</v>
      </c>
      <c r="Y307" s="1">
        <v>16</v>
      </c>
      <c r="Z307" s="39">
        <v>16.8</v>
      </c>
      <c r="AA307" s="1">
        <v>2023</v>
      </c>
      <c r="AB307" s="1">
        <v>20</v>
      </c>
      <c r="AC307" s="39">
        <v>16.8</v>
      </c>
      <c r="AD307" s="1">
        <v>2023</v>
      </c>
      <c r="AE307" s="1">
        <v>18</v>
      </c>
      <c r="AF307" s="39">
        <v>17.399999999999999</v>
      </c>
      <c r="AG307" s="1">
        <v>2024</v>
      </c>
      <c r="AH307" s="1">
        <v>14</v>
      </c>
      <c r="AI307" s="39">
        <v>18.2</v>
      </c>
      <c r="AJ307" s="1">
        <v>1984</v>
      </c>
      <c r="AK307" s="1">
        <v>6</v>
      </c>
      <c r="AL307" s="39">
        <v>17.8</v>
      </c>
      <c r="AM307" s="1">
        <v>2022</v>
      </c>
      <c r="AN307" s="1">
        <v>8</v>
      </c>
      <c r="AO307" s="39">
        <v>19.2</v>
      </c>
      <c r="AP307" s="1">
        <v>1983</v>
      </c>
      <c r="AQ307" s="1">
        <v>25</v>
      </c>
    </row>
    <row r="308" spans="1:43" ht="14.45" customHeight="1" x14ac:dyDescent="0.25">
      <c r="A308" s="1">
        <v>37035010</v>
      </c>
      <c r="B308" s="1" t="s">
        <v>1227</v>
      </c>
      <c r="C308" s="1">
        <v>7.0061111110000001</v>
      </c>
      <c r="D308" s="1">
        <v>-72.115833330000001</v>
      </c>
      <c r="E308" s="1">
        <v>370</v>
      </c>
      <c r="F308" s="1" t="s">
        <v>415</v>
      </c>
      <c r="G308" s="1" t="s">
        <v>371</v>
      </c>
      <c r="H308" s="39">
        <v>35.4</v>
      </c>
      <c r="I308" s="1">
        <v>1998</v>
      </c>
      <c r="J308" s="1">
        <v>31</v>
      </c>
      <c r="K308" s="39">
        <v>36</v>
      </c>
      <c r="L308" s="1">
        <v>2010</v>
      </c>
      <c r="M308" s="1">
        <v>25</v>
      </c>
      <c r="N308" s="39">
        <v>35.6</v>
      </c>
      <c r="O308" s="1">
        <v>1992</v>
      </c>
      <c r="P308" s="1">
        <v>25</v>
      </c>
      <c r="Q308" s="39">
        <v>36</v>
      </c>
      <c r="R308" s="1">
        <v>2024</v>
      </c>
      <c r="S308" s="1">
        <v>17</v>
      </c>
      <c r="T308" s="39">
        <v>35</v>
      </c>
      <c r="U308" s="1">
        <v>2023</v>
      </c>
      <c r="V308" s="1">
        <v>2</v>
      </c>
      <c r="W308" s="39">
        <v>33.200000000000003</v>
      </c>
      <c r="X308" s="1">
        <v>1997</v>
      </c>
      <c r="Y308" s="1">
        <v>6</v>
      </c>
      <c r="Z308" s="39">
        <v>35</v>
      </c>
      <c r="AA308" s="1">
        <v>2008</v>
      </c>
      <c r="AB308" s="1">
        <v>30</v>
      </c>
      <c r="AC308" s="39">
        <v>35</v>
      </c>
      <c r="AD308" s="1">
        <v>2020</v>
      </c>
      <c r="AE308" s="1">
        <v>29</v>
      </c>
      <c r="AF308" s="39">
        <v>35</v>
      </c>
      <c r="AG308" s="1">
        <v>2025</v>
      </c>
      <c r="AH308" s="1">
        <v>23</v>
      </c>
      <c r="AI308" s="39">
        <v>35</v>
      </c>
      <c r="AJ308" s="1">
        <v>2024</v>
      </c>
      <c r="AK308" s="1">
        <v>3</v>
      </c>
      <c r="AL308" s="39">
        <v>35</v>
      </c>
      <c r="AM308" s="1">
        <v>2024</v>
      </c>
      <c r="AN308" s="1">
        <v>6</v>
      </c>
      <c r="AO308" s="39">
        <v>34</v>
      </c>
      <c r="AP308" s="1">
        <v>2024</v>
      </c>
      <c r="AQ308" s="1">
        <v>10</v>
      </c>
    </row>
    <row r="309" spans="1:43" ht="14.45" customHeight="1" x14ac:dyDescent="0.25">
      <c r="A309" s="1">
        <v>37045010</v>
      </c>
      <c r="B309" s="1" t="s">
        <v>1228</v>
      </c>
      <c r="C309" s="1">
        <v>6.9620800000000003</v>
      </c>
      <c r="D309" s="1">
        <v>-71.851252000000002</v>
      </c>
      <c r="E309" s="1">
        <v>197</v>
      </c>
      <c r="F309" s="1" t="s">
        <v>612</v>
      </c>
      <c r="G309" s="1" t="s">
        <v>90</v>
      </c>
      <c r="H309" s="39">
        <v>35.4</v>
      </c>
      <c r="I309" s="1">
        <v>1979</v>
      </c>
      <c r="J309" s="1">
        <v>28</v>
      </c>
      <c r="K309" s="39">
        <v>38.6</v>
      </c>
      <c r="L309" s="1">
        <v>2010</v>
      </c>
      <c r="M309" s="1">
        <v>25</v>
      </c>
      <c r="N309" s="39">
        <v>36.799999999999997</v>
      </c>
      <c r="O309" s="1">
        <v>2010</v>
      </c>
      <c r="P309" s="1">
        <v>10</v>
      </c>
      <c r="Q309" s="39">
        <v>37</v>
      </c>
      <c r="R309" s="1">
        <v>1992</v>
      </c>
      <c r="S309" s="1">
        <v>6</v>
      </c>
      <c r="T309" s="39">
        <v>35.6</v>
      </c>
      <c r="U309" s="1">
        <v>2010</v>
      </c>
      <c r="V309" s="1">
        <v>3</v>
      </c>
      <c r="W309" s="39">
        <v>35.6</v>
      </c>
      <c r="X309" s="1">
        <v>2010</v>
      </c>
      <c r="Y309" s="1">
        <v>3</v>
      </c>
      <c r="Z309" s="39">
        <v>34.299999999999997</v>
      </c>
      <c r="AA309" s="1">
        <v>1984</v>
      </c>
      <c r="AB309" s="1">
        <v>16</v>
      </c>
      <c r="AC309" s="39">
        <v>36.4</v>
      </c>
      <c r="AD309" s="1">
        <v>1985</v>
      </c>
      <c r="AE309" s="1">
        <v>19</v>
      </c>
      <c r="AF309" s="39">
        <v>36.4</v>
      </c>
      <c r="AG309" s="1">
        <v>1985</v>
      </c>
      <c r="AH309" s="1">
        <v>19</v>
      </c>
      <c r="AI309" s="39">
        <v>37.799999999999997</v>
      </c>
      <c r="AJ309" s="1">
        <v>1990</v>
      </c>
      <c r="AK309" s="1">
        <v>16</v>
      </c>
      <c r="AL309" s="39">
        <v>35.200000000000003</v>
      </c>
      <c r="AM309" s="1">
        <v>2001</v>
      </c>
      <c r="AN309" s="1">
        <v>16</v>
      </c>
      <c r="AO309" s="39">
        <v>36.200000000000003</v>
      </c>
      <c r="AP309" s="1">
        <v>1998</v>
      </c>
      <c r="AQ309" s="1">
        <v>1</v>
      </c>
    </row>
    <row r="310" spans="1:43" ht="14.45" customHeight="1" x14ac:dyDescent="0.25">
      <c r="A310" s="1">
        <v>37055010</v>
      </c>
      <c r="B310" s="1" t="s">
        <v>1229</v>
      </c>
      <c r="C310" s="1">
        <v>7.0694444440000002</v>
      </c>
      <c r="D310" s="1">
        <v>-70.738055560000006</v>
      </c>
      <c r="E310" s="1">
        <v>128</v>
      </c>
      <c r="F310" s="1" t="s">
        <v>90</v>
      </c>
      <c r="G310" s="1" t="s">
        <v>90</v>
      </c>
      <c r="H310" s="39">
        <v>38.6</v>
      </c>
      <c r="I310" s="1">
        <v>1998</v>
      </c>
      <c r="J310" s="1">
        <v>31</v>
      </c>
      <c r="K310" s="39">
        <v>39.200000000000003</v>
      </c>
      <c r="L310" s="1">
        <v>2010</v>
      </c>
      <c r="M310" s="1">
        <v>28</v>
      </c>
      <c r="N310" s="39">
        <v>38.799999999999997</v>
      </c>
      <c r="O310" s="1">
        <v>2010</v>
      </c>
      <c r="P310" s="1">
        <v>1</v>
      </c>
      <c r="Q310" s="39">
        <v>38.5</v>
      </c>
      <c r="R310" s="1">
        <v>1995</v>
      </c>
      <c r="S310" s="1">
        <v>9</v>
      </c>
      <c r="T310" s="39">
        <v>36.200000000000003</v>
      </c>
      <c r="U310" s="1">
        <v>1992</v>
      </c>
      <c r="V310" s="1">
        <v>2</v>
      </c>
      <c r="W310" s="39">
        <v>35.4</v>
      </c>
      <c r="X310" s="1">
        <v>2011</v>
      </c>
      <c r="Y310" s="1">
        <v>7</v>
      </c>
      <c r="Z310" s="39">
        <v>38</v>
      </c>
      <c r="AA310" s="1">
        <v>2003</v>
      </c>
      <c r="AB310" s="1">
        <v>14</v>
      </c>
      <c r="AC310" s="39">
        <v>34.4</v>
      </c>
      <c r="AD310" s="1">
        <v>2003</v>
      </c>
      <c r="AE310" s="1">
        <v>24</v>
      </c>
      <c r="AF310" s="39">
        <v>35.6</v>
      </c>
      <c r="AG310" s="1">
        <v>2016</v>
      </c>
      <c r="AH310" s="1">
        <v>29</v>
      </c>
      <c r="AI310" s="39">
        <v>35.4</v>
      </c>
      <c r="AJ310" s="1">
        <v>2003</v>
      </c>
      <c r="AK310" s="1">
        <v>9</v>
      </c>
      <c r="AL310" s="39">
        <v>34.799999999999997</v>
      </c>
      <c r="AM310" s="1">
        <v>2018</v>
      </c>
      <c r="AN310" s="1">
        <v>10</v>
      </c>
      <c r="AO310" s="39">
        <v>35.799999999999997</v>
      </c>
      <c r="AP310" s="1">
        <v>2003</v>
      </c>
      <c r="AQ310" s="1">
        <v>28</v>
      </c>
    </row>
    <row r="311" spans="1:43" ht="14.45" customHeight="1" x14ac:dyDescent="0.25">
      <c r="A311" s="1">
        <v>38015030</v>
      </c>
      <c r="B311" s="1" t="s">
        <v>1230</v>
      </c>
      <c r="C311" s="1">
        <v>6.1822220000000003</v>
      </c>
      <c r="D311" s="1">
        <v>-67.492138999999995</v>
      </c>
      <c r="E311" s="1">
        <v>55</v>
      </c>
      <c r="F311" s="1" t="s">
        <v>93</v>
      </c>
      <c r="G311" s="1" t="s">
        <v>92</v>
      </c>
      <c r="H311" s="39">
        <v>39</v>
      </c>
      <c r="I311" s="1">
        <v>1998</v>
      </c>
      <c r="J311" s="1">
        <v>27</v>
      </c>
      <c r="K311" s="39">
        <v>40.6</v>
      </c>
      <c r="L311" s="1">
        <v>2010</v>
      </c>
      <c r="M311" s="1">
        <v>14</v>
      </c>
      <c r="N311" s="39">
        <v>40.5</v>
      </c>
      <c r="O311" s="1">
        <v>2024</v>
      </c>
      <c r="P311" s="1">
        <v>20</v>
      </c>
      <c r="Q311" s="39">
        <v>39.9</v>
      </c>
      <c r="R311" s="1">
        <v>1995</v>
      </c>
      <c r="S311" s="1">
        <v>8</v>
      </c>
      <c r="T311" s="39">
        <v>38.6</v>
      </c>
      <c r="U311" s="1">
        <v>1980</v>
      </c>
      <c r="V311" s="1">
        <v>25</v>
      </c>
      <c r="W311" s="39">
        <v>39.6</v>
      </c>
      <c r="X311" s="1">
        <v>1980</v>
      </c>
      <c r="Y311" s="1">
        <v>8</v>
      </c>
      <c r="Z311" s="39">
        <v>37.4</v>
      </c>
      <c r="AA311" s="1">
        <v>1979</v>
      </c>
      <c r="AB311" s="1">
        <v>20</v>
      </c>
      <c r="AC311" s="39">
        <v>36.1</v>
      </c>
      <c r="AD311" s="1">
        <v>1995</v>
      </c>
      <c r="AE311" s="1">
        <v>29</v>
      </c>
      <c r="AF311" s="39">
        <v>36.4</v>
      </c>
      <c r="AG311" s="1">
        <v>2013</v>
      </c>
      <c r="AH311" s="1">
        <v>22</v>
      </c>
      <c r="AI311" s="39">
        <v>36.6</v>
      </c>
      <c r="AJ311" s="1">
        <v>2024</v>
      </c>
      <c r="AK311" s="1">
        <v>21</v>
      </c>
      <c r="AL311" s="39">
        <v>38</v>
      </c>
      <c r="AM311" s="1">
        <v>1978</v>
      </c>
      <c r="AN311" s="1">
        <v>29</v>
      </c>
      <c r="AO311" s="39">
        <v>37.299999999999997</v>
      </c>
      <c r="AP311" s="1">
        <v>1999</v>
      </c>
      <c r="AQ311" s="1">
        <v>28</v>
      </c>
    </row>
    <row r="312" spans="1:43" ht="14.45" customHeight="1" x14ac:dyDescent="0.25">
      <c r="A312" s="1">
        <v>42075010</v>
      </c>
      <c r="B312" s="1" t="s">
        <v>1231</v>
      </c>
      <c r="C312" s="1">
        <v>1.2597020000000001</v>
      </c>
      <c r="D312" s="1">
        <v>-70.239204000000001</v>
      </c>
      <c r="E312" s="1">
        <v>168</v>
      </c>
      <c r="F312" s="1" t="s">
        <v>207</v>
      </c>
      <c r="G312" s="1" t="s">
        <v>1232</v>
      </c>
      <c r="H312" s="39">
        <v>38.6</v>
      </c>
      <c r="I312" s="1">
        <v>2016</v>
      </c>
      <c r="J312" s="1">
        <v>27</v>
      </c>
      <c r="K312" s="39">
        <v>34.6</v>
      </c>
      <c r="L312" s="1">
        <v>2016</v>
      </c>
      <c r="M312" s="1">
        <v>1</v>
      </c>
      <c r="N312" s="39">
        <v>35</v>
      </c>
      <c r="O312" s="1">
        <v>1999</v>
      </c>
      <c r="P312" s="1">
        <v>19</v>
      </c>
      <c r="Q312" s="39">
        <v>34.4</v>
      </c>
      <c r="R312" s="1">
        <v>2019</v>
      </c>
      <c r="S312" s="1">
        <v>5</v>
      </c>
      <c r="T312" s="39">
        <v>33</v>
      </c>
      <c r="U312" s="1">
        <v>2017</v>
      </c>
      <c r="V312" s="1">
        <v>19</v>
      </c>
      <c r="W312" s="39">
        <v>36.799999999999997</v>
      </c>
      <c r="X312" s="1">
        <v>2016</v>
      </c>
      <c r="Y312" s="1">
        <v>10</v>
      </c>
      <c r="Z312" s="39">
        <v>33.6</v>
      </c>
      <c r="AA312" s="1">
        <v>2025</v>
      </c>
      <c r="AB312" s="1">
        <v>5</v>
      </c>
      <c r="AC312" s="39">
        <v>34.4</v>
      </c>
      <c r="AD312" s="1">
        <v>2017</v>
      </c>
      <c r="AE312" s="1">
        <v>14</v>
      </c>
      <c r="AF312" s="39">
        <v>34.799999999999997</v>
      </c>
      <c r="AG312" s="1">
        <v>2015</v>
      </c>
      <c r="AH312" s="1">
        <v>4</v>
      </c>
      <c r="AI312" s="39">
        <v>34.6</v>
      </c>
      <c r="AJ312" s="1">
        <v>2016</v>
      </c>
      <c r="AK312" s="1">
        <v>19</v>
      </c>
      <c r="AL312" s="39">
        <v>34.4</v>
      </c>
      <c r="AM312" s="1">
        <v>2024</v>
      </c>
      <c r="AN312" s="1">
        <v>1</v>
      </c>
      <c r="AO312" s="39">
        <v>35.1</v>
      </c>
      <c r="AP312" s="1">
        <v>2025</v>
      </c>
      <c r="AQ312" s="1">
        <v>21</v>
      </c>
    </row>
    <row r="313" spans="1:43" ht="14.45" customHeight="1" x14ac:dyDescent="0.25">
      <c r="A313" s="1">
        <v>44015030</v>
      </c>
      <c r="B313" s="1" t="s">
        <v>1233</v>
      </c>
      <c r="C313" s="1">
        <v>1.900416667</v>
      </c>
      <c r="D313" s="1">
        <v>-76.668750000000003</v>
      </c>
      <c r="E313" s="1">
        <v>2900</v>
      </c>
      <c r="F313" s="1" t="s">
        <v>368</v>
      </c>
      <c r="G313" s="1" t="s">
        <v>237</v>
      </c>
      <c r="H313" s="39">
        <v>23.8</v>
      </c>
      <c r="I313" s="1">
        <v>2005</v>
      </c>
      <c r="J313" s="1">
        <v>13</v>
      </c>
      <c r="K313" s="39">
        <v>22.8</v>
      </c>
      <c r="L313" s="1">
        <v>2005</v>
      </c>
      <c r="M313" s="1">
        <v>13</v>
      </c>
      <c r="N313" s="39">
        <v>23</v>
      </c>
      <c r="O313" s="1">
        <v>1978</v>
      </c>
      <c r="P313" s="1">
        <v>11</v>
      </c>
      <c r="Q313" s="39">
        <v>22</v>
      </c>
      <c r="R313" s="1">
        <v>2005</v>
      </c>
      <c r="S313" s="1">
        <v>17</v>
      </c>
      <c r="T313" s="39">
        <v>23.4</v>
      </c>
      <c r="U313" s="1">
        <v>2005</v>
      </c>
      <c r="V313" s="1">
        <v>21</v>
      </c>
      <c r="W313" s="39">
        <v>21.4</v>
      </c>
      <c r="X313" s="1">
        <v>2005</v>
      </c>
      <c r="Y313" s="1">
        <v>13</v>
      </c>
      <c r="Z313" s="39">
        <v>22.2</v>
      </c>
      <c r="AA313" s="1">
        <v>2005</v>
      </c>
      <c r="AB313" s="1">
        <v>7</v>
      </c>
      <c r="AC313" s="39">
        <v>20.8</v>
      </c>
      <c r="AD313" s="1">
        <v>2005</v>
      </c>
      <c r="AE313" s="1">
        <v>9</v>
      </c>
      <c r="AF313" s="39">
        <v>23.6</v>
      </c>
      <c r="AG313" s="1">
        <v>2005</v>
      </c>
      <c r="AH313" s="1">
        <v>25</v>
      </c>
      <c r="AI313" s="39">
        <v>23.4</v>
      </c>
      <c r="AJ313" s="1">
        <v>2004</v>
      </c>
      <c r="AK313" s="1">
        <v>8</v>
      </c>
      <c r="AL313" s="39">
        <v>22.8</v>
      </c>
      <c r="AM313" s="1">
        <v>2005</v>
      </c>
      <c r="AN313" s="1">
        <v>26</v>
      </c>
      <c r="AO313" s="39">
        <v>22.8</v>
      </c>
      <c r="AP313" s="1">
        <v>2005</v>
      </c>
      <c r="AQ313" s="1">
        <v>30</v>
      </c>
    </row>
    <row r="314" spans="1:43" ht="14.45" customHeight="1" x14ac:dyDescent="0.25">
      <c r="A314" s="1">
        <v>44015060</v>
      </c>
      <c r="B314" s="1" t="s">
        <v>1234</v>
      </c>
      <c r="C314" s="1">
        <v>1.157333333</v>
      </c>
      <c r="D314" s="1">
        <v>-76.651833330000002</v>
      </c>
      <c r="E314" s="1">
        <v>650</v>
      </c>
      <c r="F314" s="1" t="s">
        <v>327</v>
      </c>
      <c r="G314" s="1" t="s">
        <v>326</v>
      </c>
      <c r="H314" s="39">
        <v>33.1</v>
      </c>
      <c r="I314" s="1">
        <v>2024</v>
      </c>
      <c r="J314" s="1">
        <v>25</v>
      </c>
      <c r="K314" s="39">
        <v>33.200000000000003</v>
      </c>
      <c r="L314" s="1">
        <v>2007</v>
      </c>
      <c r="M314" s="1">
        <v>7</v>
      </c>
      <c r="N314" s="39">
        <v>32.299999999999997</v>
      </c>
      <c r="O314" s="1">
        <v>2024</v>
      </c>
      <c r="P314" s="1">
        <v>17</v>
      </c>
      <c r="Q314" s="39">
        <v>32</v>
      </c>
      <c r="R314" s="1">
        <v>2016</v>
      </c>
      <c r="S314" s="1">
        <v>25</v>
      </c>
      <c r="T314" s="39">
        <v>32</v>
      </c>
      <c r="U314" s="1">
        <v>2024</v>
      </c>
      <c r="V314" s="1">
        <v>2</v>
      </c>
      <c r="W314" s="39">
        <v>31</v>
      </c>
      <c r="X314" s="1">
        <v>2017</v>
      </c>
      <c r="Y314" s="1">
        <v>6</v>
      </c>
      <c r="Z314" s="39">
        <v>32</v>
      </c>
      <c r="AA314" s="1">
        <v>2014</v>
      </c>
      <c r="AB314" s="1">
        <v>4</v>
      </c>
      <c r="AC314" s="39">
        <v>32.799999999999997</v>
      </c>
      <c r="AD314" s="1">
        <v>2023</v>
      </c>
      <c r="AE314" s="1">
        <v>26</v>
      </c>
      <c r="AF314" s="39">
        <v>33.6</v>
      </c>
      <c r="AG314" s="1">
        <v>2022</v>
      </c>
      <c r="AH314" s="1">
        <v>23</v>
      </c>
      <c r="AI314" s="39">
        <v>34.299999999999997</v>
      </c>
      <c r="AJ314" s="1">
        <v>2024</v>
      </c>
      <c r="AK314" s="1">
        <v>19</v>
      </c>
      <c r="AL314" s="39">
        <v>33</v>
      </c>
      <c r="AM314" s="1">
        <v>2023</v>
      </c>
      <c r="AN314" s="1">
        <v>19</v>
      </c>
      <c r="AO314" s="39">
        <v>32</v>
      </c>
      <c r="AP314" s="1">
        <v>2017</v>
      </c>
      <c r="AQ314" s="1">
        <v>11</v>
      </c>
    </row>
    <row r="315" spans="1:43" ht="14.45" customHeight="1" x14ac:dyDescent="0.25">
      <c r="A315" s="1">
        <v>44035030</v>
      </c>
      <c r="B315" s="1" t="s">
        <v>1235</v>
      </c>
      <c r="C315" s="1">
        <v>1.5</v>
      </c>
      <c r="D315" s="1">
        <v>-75.66</v>
      </c>
      <c r="E315" s="1">
        <v>280</v>
      </c>
      <c r="F315" s="1" t="s">
        <v>1236</v>
      </c>
      <c r="G315" s="1" t="s">
        <v>1237</v>
      </c>
      <c r="H315" s="39">
        <v>37.799999999999997</v>
      </c>
      <c r="I315" s="1">
        <v>1978</v>
      </c>
      <c r="J315" s="1">
        <v>10</v>
      </c>
      <c r="K315" s="39">
        <v>38</v>
      </c>
      <c r="L315" s="1">
        <v>1979</v>
      </c>
      <c r="M315" s="1">
        <v>25</v>
      </c>
      <c r="N315" s="39">
        <v>37</v>
      </c>
      <c r="O315" s="1">
        <v>1978</v>
      </c>
      <c r="P315" s="1">
        <v>13</v>
      </c>
      <c r="Q315" s="39">
        <v>36</v>
      </c>
      <c r="R315" s="1">
        <v>1978</v>
      </c>
      <c r="S315" s="1">
        <v>19</v>
      </c>
      <c r="T315" s="39">
        <v>37</v>
      </c>
      <c r="U315" s="1">
        <v>1978</v>
      </c>
      <c r="V315" s="1">
        <v>9</v>
      </c>
      <c r="W315" s="39">
        <v>36</v>
      </c>
      <c r="X315" s="1">
        <v>2024</v>
      </c>
      <c r="Y315" s="1">
        <v>14</v>
      </c>
      <c r="Z315" s="39">
        <v>37</v>
      </c>
      <c r="AA315" s="1">
        <v>1982</v>
      </c>
      <c r="AB315" s="1">
        <v>18</v>
      </c>
      <c r="AC315" s="39">
        <v>38</v>
      </c>
      <c r="AD315" s="1">
        <v>1976</v>
      </c>
      <c r="AE315" s="1">
        <v>18</v>
      </c>
      <c r="AF315" s="39">
        <v>37.1</v>
      </c>
      <c r="AG315" s="1">
        <v>1976</v>
      </c>
      <c r="AH315" s="1">
        <v>7</v>
      </c>
      <c r="AI315" s="39">
        <v>39</v>
      </c>
      <c r="AJ315" s="1">
        <v>1976</v>
      </c>
      <c r="AK315" s="1">
        <v>1</v>
      </c>
      <c r="AL315" s="39">
        <v>37.200000000000003</v>
      </c>
      <c r="AM315" s="1">
        <v>2019</v>
      </c>
      <c r="AN315" s="1">
        <v>4</v>
      </c>
      <c r="AO315" s="39">
        <v>39</v>
      </c>
      <c r="AP315" s="1">
        <v>1976</v>
      </c>
      <c r="AQ315" s="1">
        <v>6</v>
      </c>
    </row>
    <row r="316" spans="1:43" ht="14.45" customHeight="1" x14ac:dyDescent="0.25">
      <c r="A316" s="1">
        <v>44045010</v>
      </c>
      <c r="B316" s="1" t="s">
        <v>1238</v>
      </c>
      <c r="C316" s="1">
        <v>1.325138889</v>
      </c>
      <c r="D316" s="1">
        <v>-75.961500000000001</v>
      </c>
      <c r="E316" s="1">
        <v>320</v>
      </c>
      <c r="F316" s="1" t="s">
        <v>233</v>
      </c>
      <c r="G316" s="1" t="s">
        <v>1237</v>
      </c>
      <c r="H316" s="39">
        <v>37.200000000000003</v>
      </c>
      <c r="I316" s="1">
        <v>2016</v>
      </c>
      <c r="J316" s="1">
        <v>27</v>
      </c>
      <c r="K316" s="39">
        <v>37.4</v>
      </c>
      <c r="L316" s="1">
        <v>2016</v>
      </c>
      <c r="M316" s="1">
        <v>1</v>
      </c>
      <c r="N316" s="39">
        <v>36.6</v>
      </c>
      <c r="O316" s="1">
        <v>2018</v>
      </c>
      <c r="P316" s="1">
        <v>14</v>
      </c>
      <c r="Q316" s="39">
        <v>35.4</v>
      </c>
      <c r="R316" s="1">
        <v>2010</v>
      </c>
      <c r="S316" s="1">
        <v>21</v>
      </c>
      <c r="T316" s="39">
        <v>34.6</v>
      </c>
      <c r="U316" s="1">
        <v>2005</v>
      </c>
      <c r="V316" s="1">
        <v>24</v>
      </c>
      <c r="W316" s="39">
        <v>34.4</v>
      </c>
      <c r="X316" s="1">
        <v>2000</v>
      </c>
      <c r="Y316" s="1">
        <v>2</v>
      </c>
      <c r="Z316" s="39">
        <v>34.4</v>
      </c>
      <c r="AA316" s="1">
        <v>2007</v>
      </c>
      <c r="AB316" s="1">
        <v>4</v>
      </c>
      <c r="AC316" s="39">
        <v>36.6</v>
      </c>
      <c r="AD316" s="1">
        <v>2007</v>
      </c>
      <c r="AE316" s="1">
        <v>6</v>
      </c>
      <c r="AF316" s="39">
        <v>36.6</v>
      </c>
      <c r="AG316" s="1">
        <v>1999</v>
      </c>
      <c r="AH316" s="1">
        <v>13</v>
      </c>
      <c r="AI316" s="39">
        <v>36</v>
      </c>
      <c r="AJ316" s="1">
        <v>2010</v>
      </c>
      <c r="AK316" s="1">
        <v>7</v>
      </c>
      <c r="AL316" s="39">
        <v>36</v>
      </c>
      <c r="AM316" s="1">
        <v>2016</v>
      </c>
      <c r="AN316" s="1">
        <v>16</v>
      </c>
      <c r="AO316" s="39">
        <v>35</v>
      </c>
      <c r="AP316" s="1">
        <v>2009</v>
      </c>
      <c r="AQ316" s="1">
        <v>9</v>
      </c>
    </row>
    <row r="317" spans="1:43" ht="14.45" customHeight="1" x14ac:dyDescent="0.25">
      <c r="A317" s="1">
        <v>44045020</v>
      </c>
      <c r="B317" s="1" t="s">
        <v>1239</v>
      </c>
      <c r="C317" s="1">
        <v>1.1952499999999999</v>
      </c>
      <c r="D317" s="1">
        <v>-75.70447222</v>
      </c>
      <c r="E317" s="1">
        <v>270</v>
      </c>
      <c r="F317" s="1" t="s">
        <v>240</v>
      </c>
      <c r="G317" s="1" t="s">
        <v>1237</v>
      </c>
      <c r="H317" s="39">
        <v>39.200000000000003</v>
      </c>
      <c r="I317" s="1">
        <v>1979</v>
      </c>
      <c r="J317" s="1">
        <v>21</v>
      </c>
      <c r="K317" s="39">
        <v>38.200000000000003</v>
      </c>
      <c r="L317" s="1">
        <v>2016</v>
      </c>
      <c r="M317" s="1">
        <v>1</v>
      </c>
      <c r="N317" s="39">
        <v>38.200000000000003</v>
      </c>
      <c r="O317" s="1">
        <v>2018</v>
      </c>
      <c r="P317" s="1">
        <v>14</v>
      </c>
      <c r="Q317" s="39">
        <v>38</v>
      </c>
      <c r="R317" s="1">
        <v>2025</v>
      </c>
      <c r="S317" s="1">
        <v>22</v>
      </c>
      <c r="T317" s="39">
        <v>36</v>
      </c>
      <c r="U317" s="1">
        <v>2010</v>
      </c>
      <c r="V317" s="1">
        <v>17</v>
      </c>
      <c r="W317" s="39">
        <v>36.6</v>
      </c>
      <c r="X317" s="1">
        <v>1990</v>
      </c>
      <c r="Y317" s="1">
        <v>20</v>
      </c>
      <c r="Z317" s="39">
        <v>36.6</v>
      </c>
      <c r="AA317" s="1">
        <v>1978</v>
      </c>
      <c r="AB317" s="1">
        <v>19</v>
      </c>
      <c r="AC317" s="39">
        <v>36.200000000000003</v>
      </c>
      <c r="AD317" s="1">
        <v>1978</v>
      </c>
      <c r="AE317" s="1">
        <v>30</v>
      </c>
      <c r="AF317" s="39">
        <v>37.200000000000003</v>
      </c>
      <c r="AG317" s="1">
        <v>2024</v>
      </c>
      <c r="AH317" s="1">
        <v>15</v>
      </c>
      <c r="AI317" s="39">
        <v>38</v>
      </c>
      <c r="AJ317" s="1">
        <v>2024</v>
      </c>
      <c r="AK317" s="1">
        <v>20</v>
      </c>
      <c r="AL317" s="39">
        <v>37</v>
      </c>
      <c r="AM317" s="1">
        <v>2021</v>
      </c>
      <c r="AN317" s="1">
        <v>18</v>
      </c>
      <c r="AO317" s="39">
        <v>37.4</v>
      </c>
      <c r="AP317" s="1">
        <v>2022</v>
      </c>
      <c r="AQ317" s="1">
        <v>29</v>
      </c>
    </row>
    <row r="318" spans="1:43" ht="14.45" customHeight="1" x14ac:dyDescent="0.25">
      <c r="A318" s="1">
        <v>44045030</v>
      </c>
      <c r="B318" s="1" t="s">
        <v>1240</v>
      </c>
      <c r="C318" s="1">
        <v>1.3033611110000001</v>
      </c>
      <c r="D318" s="1">
        <v>-75.807722221999995</v>
      </c>
      <c r="E318" s="1">
        <v>300</v>
      </c>
      <c r="F318" s="1" t="s">
        <v>460</v>
      </c>
      <c r="G318" s="1" t="s">
        <v>1237</v>
      </c>
      <c r="H318" s="39">
        <v>37.6</v>
      </c>
      <c r="I318" s="1">
        <v>2016</v>
      </c>
      <c r="J318" s="1">
        <v>25</v>
      </c>
      <c r="K318" s="39">
        <v>37.4</v>
      </c>
      <c r="L318" s="1">
        <v>2016</v>
      </c>
      <c r="M318" s="1">
        <v>3</v>
      </c>
      <c r="N318" s="39">
        <v>36.6</v>
      </c>
      <c r="O318" s="1">
        <v>1983</v>
      </c>
      <c r="P318" s="1">
        <v>16</v>
      </c>
      <c r="Q318" s="39">
        <v>36</v>
      </c>
      <c r="R318" s="1">
        <v>2016</v>
      </c>
      <c r="S318" s="1">
        <v>29</v>
      </c>
      <c r="T318" s="39">
        <v>35</v>
      </c>
      <c r="U318" s="1">
        <v>2016</v>
      </c>
      <c r="V318" s="1">
        <v>3</v>
      </c>
      <c r="W318" s="39">
        <v>34</v>
      </c>
      <c r="X318" s="1">
        <v>2011</v>
      </c>
      <c r="Y318" s="1">
        <v>10</v>
      </c>
      <c r="Z318" s="39">
        <v>34</v>
      </c>
      <c r="AA318" s="1">
        <v>2010</v>
      </c>
      <c r="AB318" s="1">
        <v>5</v>
      </c>
      <c r="AC318" s="39">
        <v>36</v>
      </c>
      <c r="AD318" s="1">
        <v>1989</v>
      </c>
      <c r="AE318" s="1">
        <v>18</v>
      </c>
      <c r="AF318" s="39">
        <v>36.200000000000003</v>
      </c>
      <c r="AG318" s="1">
        <v>2024</v>
      </c>
      <c r="AH318" s="1">
        <v>15</v>
      </c>
      <c r="AI318" s="39">
        <v>36</v>
      </c>
      <c r="AJ318" s="1">
        <v>2024</v>
      </c>
      <c r="AK318" s="1">
        <v>20</v>
      </c>
      <c r="AL318" s="39">
        <v>36.6</v>
      </c>
      <c r="AM318" s="1">
        <v>2024</v>
      </c>
      <c r="AN318" s="1">
        <v>11</v>
      </c>
      <c r="AO318" s="39">
        <v>34.799999999999997</v>
      </c>
      <c r="AP318" s="1">
        <v>2005</v>
      </c>
      <c r="AQ318" s="1">
        <v>11</v>
      </c>
    </row>
    <row r="319" spans="1:43" ht="14.45" customHeight="1" x14ac:dyDescent="0.25">
      <c r="A319" s="1">
        <v>44055010</v>
      </c>
      <c r="B319" s="1" t="s">
        <v>1241</v>
      </c>
      <c r="C319" s="1">
        <v>0.73750000000000004</v>
      </c>
      <c r="D319" s="1">
        <v>-75.236111109999996</v>
      </c>
      <c r="E319" s="1">
        <v>219</v>
      </c>
      <c r="F319" s="1" t="s">
        <v>226</v>
      </c>
      <c r="G319" s="1" t="s">
        <v>1237</v>
      </c>
      <c r="H319" s="39">
        <v>37.799999999999997</v>
      </c>
      <c r="I319" s="1">
        <v>2016</v>
      </c>
      <c r="J319" s="1">
        <v>26</v>
      </c>
      <c r="K319" s="39">
        <v>37.4</v>
      </c>
      <c r="L319" s="1">
        <v>2004</v>
      </c>
      <c r="M319" s="1">
        <v>19</v>
      </c>
      <c r="N319" s="39">
        <v>36.799999999999997</v>
      </c>
      <c r="O319" s="1">
        <v>2018</v>
      </c>
      <c r="P319" s="1">
        <v>25</v>
      </c>
      <c r="Q319" s="39">
        <v>37.200000000000003</v>
      </c>
      <c r="R319" s="1">
        <v>2004</v>
      </c>
      <c r="S319" s="1">
        <v>1</v>
      </c>
      <c r="T319" s="39">
        <v>36.799999999999997</v>
      </c>
      <c r="U319" s="1">
        <v>2016</v>
      </c>
      <c r="V319" s="1">
        <v>22</v>
      </c>
      <c r="W319" s="39">
        <v>36.799999999999997</v>
      </c>
      <c r="X319" s="1">
        <v>2010</v>
      </c>
      <c r="Y319" s="1">
        <v>24</v>
      </c>
      <c r="Z319" s="39">
        <v>36.4</v>
      </c>
      <c r="AA319" s="1">
        <v>2002</v>
      </c>
      <c r="AB319" s="1">
        <v>21</v>
      </c>
      <c r="AC319" s="39">
        <v>37.6</v>
      </c>
      <c r="AD319" s="1">
        <v>1997</v>
      </c>
      <c r="AE319" s="1">
        <v>18</v>
      </c>
      <c r="AF319" s="39">
        <v>38</v>
      </c>
      <c r="AG319" s="1">
        <v>2010</v>
      </c>
      <c r="AH319" s="1">
        <v>28</v>
      </c>
      <c r="AI319" s="39">
        <v>36.799999999999997</v>
      </c>
      <c r="AJ319" s="1">
        <v>2022</v>
      </c>
      <c r="AK319" s="1">
        <v>13</v>
      </c>
      <c r="AL319" s="39">
        <v>38.6</v>
      </c>
      <c r="AM319" s="1">
        <v>1988</v>
      </c>
      <c r="AN319" s="1">
        <v>19</v>
      </c>
      <c r="AO319" s="39">
        <v>36.4</v>
      </c>
      <c r="AP319" s="1">
        <v>1986</v>
      </c>
      <c r="AQ319" s="1">
        <v>3</v>
      </c>
    </row>
    <row r="320" spans="1:43" ht="14.45" customHeight="1" x14ac:dyDescent="0.25">
      <c r="A320" s="1">
        <v>44115020</v>
      </c>
      <c r="B320" s="1" t="s">
        <v>1242</v>
      </c>
      <c r="C320" s="1">
        <v>-6.0749999999999998E-2</v>
      </c>
      <c r="D320" s="1">
        <v>-74.665222220000004</v>
      </c>
      <c r="E320" s="1">
        <v>153</v>
      </c>
      <c r="F320" s="1" t="s">
        <v>357</v>
      </c>
      <c r="G320" s="1" t="s">
        <v>326</v>
      </c>
      <c r="H320" s="39">
        <v>37.200000000000003</v>
      </c>
      <c r="I320" s="1">
        <v>2014</v>
      </c>
      <c r="J320" s="1">
        <v>10</v>
      </c>
      <c r="K320" s="39">
        <v>38.200000000000003</v>
      </c>
      <c r="L320" s="1">
        <v>2024</v>
      </c>
      <c r="M320" s="1">
        <v>22</v>
      </c>
      <c r="N320" s="39">
        <v>37.4</v>
      </c>
      <c r="O320" s="1">
        <v>2020</v>
      </c>
      <c r="P320" s="1">
        <v>23</v>
      </c>
      <c r="Q320" s="39">
        <v>36.4</v>
      </c>
      <c r="R320" s="1">
        <v>2020</v>
      </c>
      <c r="S320" s="1">
        <v>14</v>
      </c>
      <c r="T320" s="39">
        <v>35.200000000000003</v>
      </c>
      <c r="U320" s="1">
        <v>2024</v>
      </c>
      <c r="V320" s="1">
        <v>12</v>
      </c>
      <c r="W320" s="39">
        <v>34.799999999999997</v>
      </c>
      <c r="X320" s="1">
        <v>2023</v>
      </c>
      <c r="Y320" s="1">
        <v>2</v>
      </c>
      <c r="Z320" s="39">
        <v>36.200000000000003</v>
      </c>
      <c r="AA320" s="1">
        <v>2025</v>
      </c>
      <c r="AB320" s="1">
        <v>5</v>
      </c>
      <c r="AC320" s="39">
        <v>35.6</v>
      </c>
      <c r="AD320" s="1">
        <v>2019</v>
      </c>
      <c r="AE320" s="1">
        <v>30</v>
      </c>
      <c r="AF320" s="39">
        <v>37.6</v>
      </c>
      <c r="AG320" s="1">
        <v>2022</v>
      </c>
      <c r="AH320" s="1">
        <v>26</v>
      </c>
      <c r="AI320" s="39">
        <v>39</v>
      </c>
      <c r="AJ320" s="1">
        <v>2025</v>
      </c>
      <c r="AK320" s="1">
        <v>21</v>
      </c>
      <c r="AL320" s="39">
        <v>36.200000000000003</v>
      </c>
      <c r="AM320" s="1">
        <v>2022</v>
      </c>
      <c r="AN320" s="1">
        <v>13</v>
      </c>
      <c r="AO320" s="39">
        <v>37.4</v>
      </c>
      <c r="AP320" s="1">
        <v>2006</v>
      </c>
      <c r="AQ320" s="1">
        <v>14</v>
      </c>
    </row>
    <row r="321" spans="1:43" ht="14.45" customHeight="1" x14ac:dyDescent="0.25">
      <c r="A321" s="1">
        <v>44135010</v>
      </c>
      <c r="B321" s="1" t="s">
        <v>1243</v>
      </c>
      <c r="C321" s="1">
        <v>-0.61636111100000002</v>
      </c>
      <c r="D321" s="1">
        <v>-72.381916669999995</v>
      </c>
      <c r="E321" s="1">
        <v>150</v>
      </c>
      <c r="F321" s="1" t="s">
        <v>226</v>
      </c>
      <c r="G321" s="1" t="s">
        <v>1237</v>
      </c>
      <c r="H321" s="39">
        <v>37.4</v>
      </c>
      <c r="I321" s="1">
        <v>2016</v>
      </c>
      <c r="J321" s="1">
        <v>26</v>
      </c>
      <c r="K321" s="39">
        <v>37.9</v>
      </c>
      <c r="L321" s="1">
        <v>1995</v>
      </c>
      <c r="M321" s="1">
        <v>25</v>
      </c>
      <c r="N321" s="39">
        <v>36.700000000000003</v>
      </c>
      <c r="O321" s="1">
        <v>1981</v>
      </c>
      <c r="P321" s="1">
        <v>15</v>
      </c>
      <c r="Q321" s="39">
        <v>35.6</v>
      </c>
      <c r="R321" s="1">
        <v>2019</v>
      </c>
      <c r="S321" s="1">
        <v>14</v>
      </c>
      <c r="T321" s="39">
        <v>37</v>
      </c>
      <c r="U321" s="1">
        <v>1979</v>
      </c>
      <c r="V321" s="1">
        <v>17</v>
      </c>
      <c r="W321" s="39">
        <v>35.200000000000003</v>
      </c>
      <c r="X321" s="1">
        <v>2024</v>
      </c>
      <c r="Y321" s="1">
        <v>23</v>
      </c>
      <c r="Z321" s="39">
        <v>37.6</v>
      </c>
      <c r="AA321" s="1">
        <v>1979</v>
      </c>
      <c r="AB321" s="1">
        <v>24</v>
      </c>
      <c r="AC321" s="39">
        <v>35.6</v>
      </c>
      <c r="AD321" s="1">
        <v>2020</v>
      </c>
      <c r="AE321" s="1">
        <v>20</v>
      </c>
      <c r="AF321" s="39">
        <v>37.9</v>
      </c>
      <c r="AG321" s="1">
        <v>1984</v>
      </c>
      <c r="AH321" s="1">
        <v>16</v>
      </c>
      <c r="AI321" s="39">
        <v>37.6</v>
      </c>
      <c r="AJ321" s="1">
        <v>2024</v>
      </c>
      <c r="AK321" s="1">
        <v>2</v>
      </c>
      <c r="AL321" s="39">
        <v>36.799999999999997</v>
      </c>
      <c r="AM321" s="1">
        <v>2016</v>
      </c>
      <c r="AN321" s="1">
        <v>3</v>
      </c>
      <c r="AO321" s="39">
        <v>35.6</v>
      </c>
      <c r="AP321" s="1">
        <v>2015</v>
      </c>
      <c r="AQ321" s="1">
        <v>24</v>
      </c>
    </row>
    <row r="322" spans="1:43" ht="14.45" customHeight="1" x14ac:dyDescent="0.25">
      <c r="A322" s="1">
        <v>46015020</v>
      </c>
      <c r="B322" s="1" t="s">
        <v>1244</v>
      </c>
      <c r="C322" s="1">
        <v>1.7354722220000001</v>
      </c>
      <c r="D322" s="1">
        <v>-74.785055560000004</v>
      </c>
      <c r="E322" s="1">
        <v>240</v>
      </c>
      <c r="F322" s="1" t="s">
        <v>1245</v>
      </c>
      <c r="G322" s="1" t="s">
        <v>1237</v>
      </c>
      <c r="H322" s="39">
        <v>38.200000000000003</v>
      </c>
      <c r="I322" s="1">
        <v>2016</v>
      </c>
      <c r="J322" s="1">
        <v>30</v>
      </c>
      <c r="K322" s="39">
        <v>38</v>
      </c>
      <c r="L322" s="1">
        <v>2007</v>
      </c>
      <c r="M322" s="1">
        <v>15</v>
      </c>
      <c r="N322" s="39">
        <v>37.799999999999997</v>
      </c>
      <c r="O322" s="1">
        <v>2018</v>
      </c>
      <c r="P322" s="1">
        <v>14</v>
      </c>
      <c r="Q322" s="39">
        <v>37</v>
      </c>
      <c r="R322" s="1">
        <v>2009</v>
      </c>
      <c r="S322" s="1">
        <v>26</v>
      </c>
      <c r="T322" s="39">
        <v>36.4</v>
      </c>
      <c r="U322" s="1">
        <v>2009</v>
      </c>
      <c r="V322" s="1">
        <v>30</v>
      </c>
      <c r="W322" s="39">
        <v>36</v>
      </c>
      <c r="X322" s="1">
        <v>2007</v>
      </c>
      <c r="Y322" s="1">
        <v>26</v>
      </c>
      <c r="Z322" s="39">
        <v>36.299999999999997</v>
      </c>
      <c r="AA322" s="1">
        <v>2019</v>
      </c>
      <c r="AB322" s="1">
        <v>20</v>
      </c>
      <c r="AC322" s="39">
        <v>35</v>
      </c>
      <c r="AD322" s="1">
        <v>2004</v>
      </c>
      <c r="AE322" s="1">
        <v>21</v>
      </c>
      <c r="AF322" s="39">
        <v>36.6</v>
      </c>
      <c r="AG322" s="1">
        <v>2005</v>
      </c>
      <c r="AH322" s="1">
        <v>3</v>
      </c>
      <c r="AI322" s="39">
        <v>37</v>
      </c>
      <c r="AJ322" s="1">
        <v>2003</v>
      </c>
      <c r="AK322" s="1">
        <v>26</v>
      </c>
      <c r="AL322" s="39">
        <v>36</v>
      </c>
      <c r="AM322" s="1">
        <v>2009</v>
      </c>
      <c r="AN322" s="1">
        <v>6</v>
      </c>
      <c r="AO322" s="39">
        <v>37</v>
      </c>
      <c r="AP322" s="1">
        <v>2005</v>
      </c>
      <c r="AQ322" s="1">
        <v>29</v>
      </c>
    </row>
    <row r="323" spans="1:43" ht="14.45" customHeight="1" x14ac:dyDescent="0.25">
      <c r="A323" s="1">
        <v>47015040</v>
      </c>
      <c r="B323" s="1" t="s">
        <v>1246</v>
      </c>
      <c r="C323" s="1">
        <v>1.198277778</v>
      </c>
      <c r="D323" s="1">
        <v>-76.960972220000002</v>
      </c>
      <c r="E323" s="1">
        <v>2100</v>
      </c>
      <c r="F323" s="1" t="s">
        <v>350</v>
      </c>
      <c r="G323" s="1" t="s">
        <v>326</v>
      </c>
      <c r="H323" s="39">
        <v>26.1</v>
      </c>
      <c r="I323" s="1">
        <v>2020</v>
      </c>
      <c r="J323" s="1">
        <v>6</v>
      </c>
      <c r="K323" s="39">
        <v>27</v>
      </c>
      <c r="L323" s="1">
        <v>1976</v>
      </c>
      <c r="M323" s="1">
        <v>1</v>
      </c>
      <c r="N323" s="39">
        <v>26.4</v>
      </c>
      <c r="O323" s="1">
        <v>2010</v>
      </c>
      <c r="P323" s="1">
        <v>7</v>
      </c>
      <c r="Q323" s="39">
        <v>26.8</v>
      </c>
      <c r="R323" s="1">
        <v>1980</v>
      </c>
      <c r="S323" s="1">
        <v>12</v>
      </c>
      <c r="T323" s="39">
        <v>26.8</v>
      </c>
      <c r="U323" s="1">
        <v>1978</v>
      </c>
      <c r="V323" s="1">
        <v>21</v>
      </c>
      <c r="W323" s="39">
        <v>25.5</v>
      </c>
      <c r="X323" s="1">
        <v>1976</v>
      </c>
      <c r="Y323" s="1">
        <v>1</v>
      </c>
      <c r="Z323" s="39">
        <v>25</v>
      </c>
      <c r="AA323" s="1">
        <v>1976</v>
      </c>
      <c r="AB323" s="1">
        <v>24</v>
      </c>
      <c r="AC323" s="39">
        <v>25.5</v>
      </c>
      <c r="AD323" s="1">
        <v>1976</v>
      </c>
      <c r="AE323" s="1">
        <v>17</v>
      </c>
      <c r="AF323" s="39">
        <v>25.2</v>
      </c>
      <c r="AG323" s="1">
        <v>2010</v>
      </c>
      <c r="AH323" s="1">
        <v>29</v>
      </c>
      <c r="AI323" s="39">
        <v>26.4</v>
      </c>
      <c r="AJ323" s="1">
        <v>1979</v>
      </c>
      <c r="AK323" s="1">
        <v>30</v>
      </c>
      <c r="AL323" s="39">
        <v>27</v>
      </c>
      <c r="AM323" s="1">
        <v>2024</v>
      </c>
      <c r="AN323" s="1">
        <v>7</v>
      </c>
      <c r="AO323" s="39">
        <v>25.6</v>
      </c>
      <c r="AP323" s="1">
        <v>1982</v>
      </c>
      <c r="AQ323" s="1">
        <v>16</v>
      </c>
    </row>
    <row r="324" spans="1:43" ht="14.45" customHeight="1" x14ac:dyDescent="0.25">
      <c r="A324" s="1">
        <v>47015070</v>
      </c>
      <c r="B324" s="1" t="s">
        <v>1247</v>
      </c>
      <c r="C324" s="1">
        <v>0.83897222199999999</v>
      </c>
      <c r="D324" s="1">
        <v>-76.570444440000003</v>
      </c>
      <c r="E324" s="1">
        <v>362</v>
      </c>
      <c r="F324" s="1" t="s">
        <v>360</v>
      </c>
      <c r="G324" s="1" t="s">
        <v>326</v>
      </c>
      <c r="H324" s="39">
        <v>35.4</v>
      </c>
      <c r="I324" s="1">
        <v>1995</v>
      </c>
      <c r="J324" s="1">
        <v>14</v>
      </c>
      <c r="K324" s="39">
        <v>36.200000000000003</v>
      </c>
      <c r="L324" s="1">
        <v>1995</v>
      </c>
      <c r="M324" s="1">
        <v>15</v>
      </c>
      <c r="N324" s="39">
        <v>35</v>
      </c>
      <c r="O324" s="1">
        <v>2004</v>
      </c>
      <c r="P324" s="1">
        <v>1</v>
      </c>
      <c r="Q324" s="39">
        <v>35</v>
      </c>
      <c r="R324" s="1">
        <v>1992</v>
      </c>
      <c r="S324" s="1">
        <v>18</v>
      </c>
      <c r="T324" s="39">
        <v>37.4</v>
      </c>
      <c r="U324" s="1">
        <v>2002</v>
      </c>
      <c r="V324" s="1">
        <v>28</v>
      </c>
      <c r="W324" s="39">
        <v>37.200000000000003</v>
      </c>
      <c r="X324" s="1">
        <v>2002</v>
      </c>
      <c r="Y324" s="1">
        <v>22</v>
      </c>
      <c r="Z324" s="39">
        <v>34.799999999999997</v>
      </c>
      <c r="AA324" s="1">
        <v>2005</v>
      </c>
      <c r="AB324" s="1">
        <v>25</v>
      </c>
      <c r="AC324" s="39">
        <v>35</v>
      </c>
      <c r="AD324" s="1">
        <v>1993</v>
      </c>
      <c r="AE324" s="1">
        <v>30</v>
      </c>
      <c r="AF324" s="39">
        <v>35.1</v>
      </c>
      <c r="AG324" s="1">
        <v>1995</v>
      </c>
      <c r="AH324" s="1">
        <v>27</v>
      </c>
      <c r="AI324" s="39">
        <v>35.4</v>
      </c>
      <c r="AJ324" s="1">
        <v>1993</v>
      </c>
      <c r="AK324" s="1">
        <v>5</v>
      </c>
      <c r="AL324" s="39">
        <v>34.799999999999997</v>
      </c>
      <c r="AM324" s="1">
        <v>1985</v>
      </c>
      <c r="AN324" s="1">
        <v>20</v>
      </c>
      <c r="AO324" s="39">
        <v>36.6</v>
      </c>
      <c r="AP324" s="1">
        <v>2007</v>
      </c>
      <c r="AQ324" s="1">
        <v>9</v>
      </c>
    </row>
    <row r="325" spans="1:43" ht="14.45" customHeight="1" x14ac:dyDescent="0.25">
      <c r="A325" s="1">
        <v>47015080</v>
      </c>
      <c r="B325" s="1" t="s">
        <v>1248</v>
      </c>
      <c r="C325" s="1">
        <v>0.80491666699999997</v>
      </c>
      <c r="D325" s="1">
        <v>-77.303611110000006</v>
      </c>
      <c r="E325" s="1">
        <v>1776</v>
      </c>
      <c r="F325" s="1" t="s">
        <v>352</v>
      </c>
      <c r="G325" s="1" t="s">
        <v>82</v>
      </c>
      <c r="H325" s="39">
        <v>25.2</v>
      </c>
      <c r="I325" s="1">
        <v>1999</v>
      </c>
      <c r="J325" s="1">
        <v>9</v>
      </c>
      <c r="K325" s="39">
        <v>27.2</v>
      </c>
      <c r="L325" s="1">
        <v>2007</v>
      </c>
      <c r="M325" s="1">
        <v>7</v>
      </c>
      <c r="N325" s="39">
        <v>25.8</v>
      </c>
      <c r="O325" s="1">
        <v>2023</v>
      </c>
      <c r="P325" s="1">
        <v>8</v>
      </c>
      <c r="Q325" s="39">
        <v>26.4</v>
      </c>
      <c r="R325" s="1">
        <v>2023</v>
      </c>
      <c r="S325" s="1">
        <v>18</v>
      </c>
      <c r="T325" s="39">
        <v>25.8</v>
      </c>
      <c r="U325" s="1">
        <v>2023</v>
      </c>
      <c r="V325" s="1">
        <v>22</v>
      </c>
      <c r="W325" s="39">
        <v>24.2</v>
      </c>
      <c r="X325" s="1">
        <v>2022</v>
      </c>
      <c r="Y325" s="1">
        <v>17</v>
      </c>
      <c r="Z325" s="39">
        <v>25.4</v>
      </c>
      <c r="AA325" s="1">
        <v>2008</v>
      </c>
      <c r="AB325" s="1">
        <v>17</v>
      </c>
      <c r="AC325" s="39">
        <v>24.8</v>
      </c>
      <c r="AD325" s="1">
        <v>2024</v>
      </c>
      <c r="AE325" s="1">
        <v>30</v>
      </c>
      <c r="AF325" s="39">
        <v>26.2</v>
      </c>
      <c r="AG325" s="1">
        <v>2023</v>
      </c>
      <c r="AH325" s="1">
        <v>27</v>
      </c>
      <c r="AI325" s="39">
        <v>26.2</v>
      </c>
      <c r="AJ325" s="1">
        <v>2022</v>
      </c>
      <c r="AK325" s="1">
        <v>31</v>
      </c>
      <c r="AL325" s="39">
        <v>26</v>
      </c>
      <c r="AM325" s="1">
        <v>2023</v>
      </c>
      <c r="AN325" s="1">
        <v>18</v>
      </c>
      <c r="AO325" s="39">
        <v>26</v>
      </c>
      <c r="AP325" s="1">
        <v>2006</v>
      </c>
      <c r="AQ325" s="1">
        <v>4</v>
      </c>
    </row>
    <row r="326" spans="1:43" ht="14.45" customHeight="1" x14ac:dyDescent="0.25">
      <c r="A326" s="1">
        <v>47015100</v>
      </c>
      <c r="B326" s="1" t="s">
        <v>1249</v>
      </c>
      <c r="C326" s="1">
        <v>1.159944444</v>
      </c>
      <c r="D326" s="1">
        <v>-77.161472219999993</v>
      </c>
      <c r="E326" s="1">
        <v>2830</v>
      </c>
      <c r="F326" s="1" t="s">
        <v>335</v>
      </c>
      <c r="G326" s="1" t="s">
        <v>82</v>
      </c>
      <c r="H326" s="39">
        <v>22</v>
      </c>
      <c r="I326" s="1">
        <v>2024</v>
      </c>
      <c r="J326" s="1">
        <v>27</v>
      </c>
      <c r="K326" s="39">
        <v>21.2</v>
      </c>
      <c r="L326" s="1">
        <v>2007</v>
      </c>
      <c r="M326" s="1">
        <v>8</v>
      </c>
      <c r="N326" s="39">
        <v>21.9</v>
      </c>
      <c r="O326" s="1">
        <v>1995</v>
      </c>
      <c r="P326" s="1">
        <v>20</v>
      </c>
      <c r="Q326" s="39">
        <v>21</v>
      </c>
      <c r="R326" s="1">
        <v>2001</v>
      </c>
      <c r="S326" s="1">
        <v>22</v>
      </c>
      <c r="T326" s="39">
        <v>20.8</v>
      </c>
      <c r="U326" s="1">
        <v>2010</v>
      </c>
      <c r="V326" s="1">
        <v>29</v>
      </c>
      <c r="W326" s="39">
        <v>20.5</v>
      </c>
      <c r="X326" s="1">
        <v>1988</v>
      </c>
      <c r="Y326" s="1">
        <v>20</v>
      </c>
      <c r="Z326" s="39">
        <v>22</v>
      </c>
      <c r="AA326" s="1">
        <v>1996</v>
      </c>
      <c r="AB326" s="1">
        <v>3</v>
      </c>
      <c r="AC326" s="39">
        <v>20</v>
      </c>
      <c r="AD326" s="1">
        <v>2023</v>
      </c>
      <c r="AE326" s="1">
        <v>18</v>
      </c>
      <c r="AF326" s="39">
        <v>20.6</v>
      </c>
      <c r="AG326" s="1">
        <v>2018</v>
      </c>
      <c r="AH326" s="1">
        <v>30</v>
      </c>
      <c r="AI326" s="39">
        <v>22</v>
      </c>
      <c r="AJ326" s="1">
        <v>1988</v>
      </c>
      <c r="AK326" s="1">
        <v>29</v>
      </c>
      <c r="AL326" s="39">
        <v>22.2</v>
      </c>
      <c r="AM326" s="1">
        <v>2024</v>
      </c>
      <c r="AN326" s="1">
        <v>6</v>
      </c>
      <c r="AO326" s="39">
        <v>21.4</v>
      </c>
      <c r="AP326" s="1">
        <v>2025</v>
      </c>
      <c r="AQ326" s="1">
        <v>7</v>
      </c>
    </row>
    <row r="327" spans="1:43" ht="14.45" customHeight="1" x14ac:dyDescent="0.25">
      <c r="A327" s="1">
        <v>47035020</v>
      </c>
      <c r="B327" s="1" t="s">
        <v>1250</v>
      </c>
      <c r="C327" s="1">
        <v>0.132861111</v>
      </c>
      <c r="D327" s="1">
        <v>-75.851111110000005</v>
      </c>
      <c r="E327" s="1">
        <v>190</v>
      </c>
      <c r="F327" s="1" t="s">
        <v>357</v>
      </c>
      <c r="G327" s="1" t="s">
        <v>326</v>
      </c>
      <c r="H327" s="39">
        <v>35.799999999999997</v>
      </c>
      <c r="I327" s="1">
        <v>1992</v>
      </c>
      <c r="J327" s="1">
        <v>29</v>
      </c>
      <c r="K327" s="39">
        <v>37.4</v>
      </c>
      <c r="L327" s="1">
        <v>1992</v>
      </c>
      <c r="M327" s="1">
        <v>2</v>
      </c>
      <c r="N327" s="39">
        <v>34.799999999999997</v>
      </c>
      <c r="O327" s="1">
        <v>1992</v>
      </c>
      <c r="P327" s="1">
        <v>23</v>
      </c>
      <c r="Q327" s="39">
        <v>39.200000000000003</v>
      </c>
      <c r="R327" s="1">
        <v>1995</v>
      </c>
      <c r="S327" s="1">
        <v>21</v>
      </c>
      <c r="T327" s="39">
        <v>34.4</v>
      </c>
      <c r="U327" s="1">
        <v>2024</v>
      </c>
      <c r="V327" s="1">
        <v>12</v>
      </c>
      <c r="W327" s="39">
        <v>38.4</v>
      </c>
      <c r="X327" s="1">
        <v>1997</v>
      </c>
      <c r="Y327" s="1">
        <v>22</v>
      </c>
      <c r="Z327" s="39">
        <v>34.799999999999997</v>
      </c>
      <c r="AA327" s="1">
        <v>1992</v>
      </c>
      <c r="AB327" s="1">
        <v>15</v>
      </c>
      <c r="AC327" s="39">
        <v>36.799999999999997</v>
      </c>
      <c r="AD327" s="1">
        <v>2017</v>
      </c>
      <c r="AE327" s="1">
        <v>21</v>
      </c>
      <c r="AF327" s="39">
        <v>35.200000000000003</v>
      </c>
      <c r="AG327" s="1">
        <v>1997</v>
      </c>
      <c r="AH327" s="1">
        <v>9</v>
      </c>
      <c r="AI327" s="39">
        <v>36</v>
      </c>
      <c r="AJ327" s="1">
        <v>2005</v>
      </c>
      <c r="AK327" s="1">
        <v>4</v>
      </c>
      <c r="AL327" s="39">
        <v>35.5</v>
      </c>
      <c r="AM327" s="1">
        <v>1995</v>
      </c>
      <c r="AN327" s="1">
        <v>30</v>
      </c>
      <c r="AO327" s="39">
        <v>34.200000000000003</v>
      </c>
      <c r="AP327" s="1">
        <v>1995</v>
      </c>
      <c r="AQ327" s="1">
        <v>8</v>
      </c>
    </row>
    <row r="328" spans="1:43" ht="14.45" customHeight="1" x14ac:dyDescent="0.25">
      <c r="A328" s="1">
        <v>47045010</v>
      </c>
      <c r="B328" s="1" t="s">
        <v>1251</v>
      </c>
      <c r="C328" s="1">
        <v>-0.18061111099999999</v>
      </c>
      <c r="D328" s="1">
        <v>-74.776277780000001</v>
      </c>
      <c r="E328" s="1">
        <v>147</v>
      </c>
      <c r="F328" s="1" t="s">
        <v>357</v>
      </c>
      <c r="G328" s="1" t="s">
        <v>326</v>
      </c>
      <c r="H328" s="39">
        <v>37</v>
      </c>
      <c r="I328" s="1">
        <v>2016</v>
      </c>
      <c r="J328" s="1">
        <v>26</v>
      </c>
      <c r="K328" s="39">
        <v>37</v>
      </c>
      <c r="L328" s="1">
        <v>2016</v>
      </c>
      <c r="M328" s="1">
        <v>1</v>
      </c>
      <c r="N328" s="39">
        <v>37</v>
      </c>
      <c r="O328" s="1">
        <v>1980</v>
      </c>
      <c r="P328" s="1">
        <v>7</v>
      </c>
      <c r="Q328" s="39">
        <v>36.6</v>
      </c>
      <c r="R328" s="1">
        <v>2016</v>
      </c>
      <c r="S328" s="1">
        <v>3</v>
      </c>
      <c r="T328" s="39">
        <v>34.6</v>
      </c>
      <c r="U328" s="1">
        <v>2004</v>
      </c>
      <c r="V328" s="1">
        <v>23</v>
      </c>
      <c r="W328" s="39">
        <v>36.6</v>
      </c>
      <c r="X328" s="1">
        <v>2022</v>
      </c>
      <c r="Y328" s="1">
        <v>25</v>
      </c>
      <c r="Z328" s="39">
        <v>34.4</v>
      </c>
      <c r="AA328" s="1">
        <v>2004</v>
      </c>
      <c r="AB328" s="1">
        <v>8</v>
      </c>
      <c r="AC328" s="39">
        <v>34.4</v>
      </c>
      <c r="AD328" s="1">
        <v>2003</v>
      </c>
      <c r="AE328" s="1">
        <v>31</v>
      </c>
      <c r="AF328" s="39">
        <v>36.6</v>
      </c>
      <c r="AG328" s="1">
        <v>1997</v>
      </c>
      <c r="AH328" s="1">
        <v>25</v>
      </c>
      <c r="AI328" s="39">
        <v>35.799999999999997</v>
      </c>
      <c r="AJ328" s="1">
        <v>2025</v>
      </c>
      <c r="AK328" s="1">
        <v>5</v>
      </c>
      <c r="AL328" s="39">
        <v>35.799999999999997</v>
      </c>
      <c r="AM328" s="1">
        <v>2016</v>
      </c>
      <c r="AN328" s="1">
        <v>16</v>
      </c>
      <c r="AO328" s="39">
        <v>37</v>
      </c>
      <c r="AP328" s="1">
        <v>2008</v>
      </c>
      <c r="AQ328" s="1">
        <v>28</v>
      </c>
    </row>
    <row r="329" spans="1:43" ht="14.45" customHeight="1" x14ac:dyDescent="0.25">
      <c r="A329" s="1">
        <v>47075010</v>
      </c>
      <c r="B329" s="1" t="s">
        <v>1252</v>
      </c>
      <c r="C329" s="1">
        <v>-1.4446111109999999</v>
      </c>
      <c r="D329" s="1">
        <v>-72.789583332999996</v>
      </c>
      <c r="E329" s="1">
        <v>160</v>
      </c>
      <c r="F329" s="1" t="s">
        <v>519</v>
      </c>
      <c r="G329" s="1" t="s">
        <v>98</v>
      </c>
      <c r="H329" s="39">
        <v>37.799999999999997</v>
      </c>
      <c r="I329" s="1">
        <v>2013</v>
      </c>
      <c r="J329" s="1">
        <v>31</v>
      </c>
      <c r="K329" s="39">
        <v>36.799999999999997</v>
      </c>
      <c r="L329" s="1">
        <v>2024</v>
      </c>
      <c r="M329" s="1">
        <v>25</v>
      </c>
      <c r="N329" s="39">
        <v>39.6</v>
      </c>
      <c r="O329" s="1">
        <v>2024</v>
      </c>
      <c r="P329" s="1">
        <v>27</v>
      </c>
      <c r="Q329" s="39">
        <v>38</v>
      </c>
      <c r="R329" s="1">
        <v>2024</v>
      </c>
      <c r="S329" s="1">
        <v>29</v>
      </c>
      <c r="T329" s="39">
        <v>38</v>
      </c>
      <c r="U329" s="1">
        <v>2024</v>
      </c>
      <c r="V329" s="1">
        <v>14</v>
      </c>
      <c r="W329" s="39">
        <v>35.6</v>
      </c>
      <c r="X329" s="1">
        <v>2024</v>
      </c>
      <c r="Y329" s="1">
        <v>28</v>
      </c>
      <c r="Z329" s="39">
        <v>39</v>
      </c>
      <c r="AA329" s="1">
        <v>1998</v>
      </c>
      <c r="AB329" s="1">
        <v>2</v>
      </c>
      <c r="AC329" s="39">
        <v>38.4</v>
      </c>
      <c r="AD329" s="1">
        <v>2000</v>
      </c>
      <c r="AE329" s="1">
        <v>27</v>
      </c>
      <c r="AF329" s="39">
        <v>41</v>
      </c>
      <c r="AG329" s="1">
        <v>2024</v>
      </c>
      <c r="AH329" s="1">
        <v>20</v>
      </c>
      <c r="AI329" s="39">
        <v>39.799999999999997</v>
      </c>
      <c r="AJ329" s="1">
        <v>2024</v>
      </c>
      <c r="AK329" s="1">
        <v>4</v>
      </c>
      <c r="AL329" s="39">
        <v>38.799999999999997</v>
      </c>
      <c r="AM329" s="1">
        <v>2000</v>
      </c>
      <c r="AN329" s="1">
        <v>28</v>
      </c>
      <c r="AO329" s="39">
        <v>35.4</v>
      </c>
      <c r="AP329" s="1">
        <v>2012</v>
      </c>
      <c r="AQ329" s="1">
        <v>6</v>
      </c>
    </row>
    <row r="330" spans="1:43" ht="14.45" customHeight="1" x14ac:dyDescent="0.25">
      <c r="A330" s="1">
        <v>48015050</v>
      </c>
      <c r="B330" s="1" t="s">
        <v>1253</v>
      </c>
      <c r="C330" s="1">
        <v>-4.1995089999999999</v>
      </c>
      <c r="D330" s="1">
        <v>-69.943095</v>
      </c>
      <c r="E330" s="1">
        <v>84</v>
      </c>
      <c r="F330" s="1" t="s">
        <v>99</v>
      </c>
      <c r="G330" s="1" t="s">
        <v>98</v>
      </c>
      <c r="H330" s="39">
        <v>36.5</v>
      </c>
      <c r="I330" s="1">
        <v>2016</v>
      </c>
      <c r="J330" s="1">
        <v>8</v>
      </c>
      <c r="K330" s="39">
        <v>36.4</v>
      </c>
      <c r="L330" s="1">
        <v>1995</v>
      </c>
      <c r="M330" s="1">
        <v>28</v>
      </c>
      <c r="N330" s="39">
        <v>35.9</v>
      </c>
      <c r="O330" s="1">
        <v>1991</v>
      </c>
      <c r="P330" s="1">
        <v>24</v>
      </c>
      <c r="Q330" s="39">
        <v>36.200000000000003</v>
      </c>
      <c r="R330" s="1">
        <v>1990</v>
      </c>
      <c r="S330" s="1">
        <v>12</v>
      </c>
      <c r="T330" s="39">
        <v>34.4</v>
      </c>
      <c r="U330" s="1">
        <v>2005</v>
      </c>
      <c r="V330" s="1">
        <v>24</v>
      </c>
      <c r="W330" s="39">
        <v>34.1</v>
      </c>
      <c r="X330" s="1">
        <v>2017</v>
      </c>
      <c r="Y330" s="1">
        <v>9</v>
      </c>
      <c r="Z330" s="39">
        <v>35.200000000000003</v>
      </c>
      <c r="AA330" s="1">
        <v>2017</v>
      </c>
      <c r="AB330" s="1">
        <v>28</v>
      </c>
      <c r="AC330" s="39">
        <v>35.700000000000003</v>
      </c>
      <c r="AD330" s="1">
        <v>1994</v>
      </c>
      <c r="AE330" s="1">
        <v>5</v>
      </c>
      <c r="AF330" s="39">
        <v>38.1</v>
      </c>
      <c r="AG330" s="1">
        <v>2005</v>
      </c>
      <c r="AH330" s="1">
        <v>25</v>
      </c>
      <c r="AI330" s="39">
        <v>37.1</v>
      </c>
      <c r="AJ330" s="1">
        <v>2005</v>
      </c>
      <c r="AK330" s="1">
        <v>1</v>
      </c>
      <c r="AL330" s="39">
        <v>36.4</v>
      </c>
      <c r="AM330" s="1">
        <v>1999</v>
      </c>
      <c r="AN330" s="1">
        <v>3</v>
      </c>
      <c r="AO330" s="39">
        <v>35.299999999999997</v>
      </c>
      <c r="AP330" s="1">
        <v>2012</v>
      </c>
      <c r="AQ330" s="1">
        <v>3</v>
      </c>
    </row>
    <row r="331" spans="1:43" ht="14.45" customHeight="1" x14ac:dyDescent="0.25">
      <c r="A331" s="1">
        <v>51025080</v>
      </c>
      <c r="B331" s="1" t="s">
        <v>1254</v>
      </c>
      <c r="C331" s="1">
        <v>1.2483333329999999</v>
      </c>
      <c r="D331" s="1">
        <v>-78.092500000000001</v>
      </c>
      <c r="E331" s="1">
        <v>110</v>
      </c>
      <c r="F331" s="1" t="s">
        <v>330</v>
      </c>
      <c r="G331" s="1" t="s">
        <v>82</v>
      </c>
      <c r="H331" s="39">
        <v>28.2</v>
      </c>
      <c r="I331" s="1">
        <v>1998</v>
      </c>
      <c r="J331" s="1">
        <v>31</v>
      </c>
      <c r="K331" s="39">
        <v>29</v>
      </c>
      <c r="L331" s="1">
        <v>1998</v>
      </c>
      <c r="M331" s="1">
        <v>17</v>
      </c>
      <c r="N331" s="39">
        <v>27.5</v>
      </c>
      <c r="O331" s="1">
        <v>2002</v>
      </c>
      <c r="P331" s="1">
        <v>25</v>
      </c>
      <c r="Q331" s="39">
        <v>28</v>
      </c>
      <c r="R331" s="1">
        <v>2012</v>
      </c>
      <c r="S331" s="1">
        <v>21</v>
      </c>
      <c r="T331" s="39">
        <v>29.5</v>
      </c>
      <c r="U331" s="1">
        <v>1998</v>
      </c>
      <c r="V331" s="1">
        <v>21</v>
      </c>
      <c r="W331" s="39">
        <v>27.5</v>
      </c>
      <c r="X331" s="1">
        <v>1998</v>
      </c>
      <c r="Y331" s="1">
        <v>16</v>
      </c>
      <c r="Z331" s="39">
        <v>28.6</v>
      </c>
      <c r="AA331" s="1">
        <v>1997</v>
      </c>
      <c r="AB331" s="1">
        <v>31</v>
      </c>
      <c r="AC331" s="39">
        <v>28.8</v>
      </c>
      <c r="AD331" s="1">
        <v>1998</v>
      </c>
      <c r="AE331" s="1">
        <v>15</v>
      </c>
      <c r="AF331" s="39">
        <v>26.8</v>
      </c>
      <c r="AG331" s="1">
        <v>1997</v>
      </c>
      <c r="AH331" s="1">
        <v>30</v>
      </c>
      <c r="AI331" s="39">
        <v>27</v>
      </c>
      <c r="AJ331" s="1">
        <v>2010</v>
      </c>
      <c r="AK331" s="1">
        <v>2</v>
      </c>
      <c r="AL331" s="39">
        <v>27</v>
      </c>
      <c r="AM331" s="1">
        <v>2003</v>
      </c>
      <c r="AN331" s="1">
        <v>1</v>
      </c>
      <c r="AO331" s="39">
        <v>28.2</v>
      </c>
      <c r="AP331" s="1">
        <v>1994</v>
      </c>
      <c r="AQ331" s="1">
        <v>2</v>
      </c>
    </row>
    <row r="332" spans="1:43" ht="14.45" customHeight="1" x14ac:dyDescent="0.25">
      <c r="A332" s="1">
        <v>51035020</v>
      </c>
      <c r="B332" s="1" t="s">
        <v>1255</v>
      </c>
      <c r="C332" s="1">
        <v>1.819166667</v>
      </c>
      <c r="D332" s="1">
        <v>-78.73</v>
      </c>
      <c r="E332" s="1">
        <v>1</v>
      </c>
      <c r="F332" s="1" t="s">
        <v>792</v>
      </c>
      <c r="G332" s="1" t="s">
        <v>82</v>
      </c>
      <c r="H332" s="39">
        <v>32.299999999999997</v>
      </c>
      <c r="I332" s="1">
        <v>1998</v>
      </c>
      <c r="J332" s="1">
        <v>14</v>
      </c>
      <c r="K332" s="39">
        <v>32.6</v>
      </c>
      <c r="L332" s="1">
        <v>1998</v>
      </c>
      <c r="M332" s="1">
        <v>17</v>
      </c>
      <c r="N332" s="39">
        <v>32.6</v>
      </c>
      <c r="O332" s="1">
        <v>2016</v>
      </c>
      <c r="P332" s="1">
        <v>19</v>
      </c>
      <c r="Q332" s="39">
        <v>32.799999999999997</v>
      </c>
      <c r="R332" s="1">
        <v>1998</v>
      </c>
      <c r="S332" s="1">
        <v>1</v>
      </c>
      <c r="T332" s="39">
        <v>32.9</v>
      </c>
      <c r="U332" s="1">
        <v>1998</v>
      </c>
      <c r="V332" s="1">
        <v>19</v>
      </c>
      <c r="W332" s="39">
        <v>32.700000000000003</v>
      </c>
      <c r="X332" s="1">
        <v>1997</v>
      </c>
      <c r="Y332" s="1">
        <v>29</v>
      </c>
      <c r="Z332" s="39">
        <v>32.9</v>
      </c>
      <c r="AA332" s="1">
        <v>1997</v>
      </c>
      <c r="AB332" s="1">
        <v>9</v>
      </c>
      <c r="AC332" s="39">
        <v>32</v>
      </c>
      <c r="AD332" s="1">
        <v>1997</v>
      </c>
      <c r="AE332" s="1">
        <v>7</v>
      </c>
      <c r="AF332" s="39">
        <v>31.8</v>
      </c>
      <c r="AG332" s="1">
        <v>2014</v>
      </c>
      <c r="AH332" s="1">
        <v>21</v>
      </c>
      <c r="AI332" s="39">
        <v>32.200000000000003</v>
      </c>
      <c r="AJ332" s="1">
        <v>2002</v>
      </c>
      <c r="AK332" s="1">
        <v>5</v>
      </c>
      <c r="AL332" s="39">
        <v>31.2</v>
      </c>
      <c r="AM332" s="1">
        <v>2002</v>
      </c>
      <c r="AN332" s="1">
        <v>9</v>
      </c>
      <c r="AO332" s="39">
        <v>32.4</v>
      </c>
      <c r="AP332" s="1">
        <v>1997</v>
      </c>
      <c r="AQ332" s="1">
        <v>7</v>
      </c>
    </row>
    <row r="333" spans="1:43" ht="14.45" customHeight="1" x14ac:dyDescent="0.25">
      <c r="A333" s="1">
        <v>52015010</v>
      </c>
      <c r="B333" s="1" t="s">
        <v>1256</v>
      </c>
      <c r="C333" s="1">
        <v>2.2497222219999999</v>
      </c>
      <c r="D333" s="1">
        <v>-76.611944440000002</v>
      </c>
      <c r="E333" s="1">
        <v>2450</v>
      </c>
      <c r="F333" s="1" t="s">
        <v>1257</v>
      </c>
      <c r="G333" s="1" t="s">
        <v>237</v>
      </c>
      <c r="H333" s="39">
        <v>22.3</v>
      </c>
      <c r="I333" s="1">
        <v>2024</v>
      </c>
      <c r="J333" s="1">
        <v>23</v>
      </c>
      <c r="K333" s="39">
        <v>22.3</v>
      </c>
      <c r="L333" s="1">
        <v>2019</v>
      </c>
      <c r="M333" s="1">
        <v>15</v>
      </c>
      <c r="N333" s="39">
        <v>22.6</v>
      </c>
      <c r="O333" s="1">
        <v>2024</v>
      </c>
      <c r="P333" s="1">
        <v>16</v>
      </c>
      <c r="Q333" s="39">
        <v>22.6</v>
      </c>
      <c r="R333" s="1">
        <v>2024</v>
      </c>
      <c r="S333" s="1">
        <v>16</v>
      </c>
      <c r="T333" s="39">
        <v>22.9</v>
      </c>
      <c r="U333" s="1">
        <v>2011</v>
      </c>
      <c r="V333" s="1">
        <v>10</v>
      </c>
      <c r="W333" s="39">
        <v>21.8</v>
      </c>
      <c r="X333" s="1">
        <v>2024</v>
      </c>
      <c r="Y333" s="1">
        <v>1</v>
      </c>
      <c r="Z333" s="39">
        <v>22.5</v>
      </c>
      <c r="AA333" s="1">
        <v>2015</v>
      </c>
      <c r="AB333" s="1">
        <v>1</v>
      </c>
      <c r="AC333" s="39">
        <v>23.6</v>
      </c>
      <c r="AD333" s="1">
        <v>2023</v>
      </c>
      <c r="AE333" s="1">
        <v>17</v>
      </c>
      <c r="AF333" s="39">
        <v>23</v>
      </c>
      <c r="AG333" s="1">
        <v>2015</v>
      </c>
      <c r="AH333" s="1">
        <v>17</v>
      </c>
      <c r="AI333" s="39">
        <v>23.6</v>
      </c>
      <c r="AJ333" s="1">
        <v>2010</v>
      </c>
      <c r="AK333" s="1">
        <v>7</v>
      </c>
      <c r="AL333" s="39">
        <v>22</v>
      </c>
      <c r="AM333" s="1">
        <v>2011</v>
      </c>
      <c r="AN333" s="1">
        <v>1</v>
      </c>
      <c r="AO333" s="39">
        <v>21.9</v>
      </c>
      <c r="AP333" s="1">
        <v>2015</v>
      </c>
      <c r="AQ333" s="1">
        <v>12</v>
      </c>
    </row>
    <row r="334" spans="1:43" ht="14.45" customHeight="1" x14ac:dyDescent="0.25">
      <c r="A334" s="1">
        <v>52025020</v>
      </c>
      <c r="B334" s="1" t="s">
        <v>1258</v>
      </c>
      <c r="C334" s="1">
        <v>1.753333333</v>
      </c>
      <c r="D334" s="1">
        <v>-76.891666670000006</v>
      </c>
      <c r="E334" s="1">
        <v>2300</v>
      </c>
      <c r="F334" s="1" t="s">
        <v>34</v>
      </c>
      <c r="G334" s="1" t="s">
        <v>237</v>
      </c>
      <c r="H334" s="39">
        <v>28</v>
      </c>
      <c r="I334" s="1">
        <v>1979</v>
      </c>
      <c r="J334" s="1">
        <v>8</v>
      </c>
      <c r="K334" s="39">
        <v>26.8</v>
      </c>
      <c r="L334" s="1">
        <v>1979</v>
      </c>
      <c r="M334" s="1">
        <v>17</v>
      </c>
      <c r="N334" s="39">
        <v>28.2</v>
      </c>
      <c r="O334" s="1">
        <v>1979</v>
      </c>
      <c r="P334" s="1">
        <v>6</v>
      </c>
      <c r="Q334" s="39">
        <v>28.4</v>
      </c>
      <c r="R334" s="1">
        <v>1979</v>
      </c>
      <c r="S334" s="1">
        <v>11</v>
      </c>
      <c r="T334" s="39">
        <v>26.4</v>
      </c>
      <c r="U334" s="1">
        <v>1979</v>
      </c>
      <c r="V334" s="1">
        <v>30</v>
      </c>
      <c r="W334" s="39">
        <v>28.6</v>
      </c>
      <c r="X334" s="1">
        <v>1979</v>
      </c>
      <c r="Y334" s="1">
        <v>23</v>
      </c>
      <c r="Z334" s="39">
        <v>26.4</v>
      </c>
      <c r="AA334" s="1">
        <v>1978</v>
      </c>
      <c r="AB334" s="1">
        <v>2</v>
      </c>
      <c r="AC334" s="39">
        <v>26.6</v>
      </c>
      <c r="AD334" s="1">
        <v>2016</v>
      </c>
      <c r="AE334" s="1">
        <v>29</v>
      </c>
      <c r="AF334" s="39">
        <v>28.4</v>
      </c>
      <c r="AG334" s="1">
        <v>1978</v>
      </c>
      <c r="AH334" s="1">
        <v>18</v>
      </c>
      <c r="AI334" s="39">
        <v>28</v>
      </c>
      <c r="AJ334" s="1">
        <v>1995</v>
      </c>
      <c r="AK334" s="1">
        <v>22</v>
      </c>
      <c r="AL334" s="39">
        <v>26.4</v>
      </c>
      <c r="AM334" s="1">
        <v>2023</v>
      </c>
      <c r="AN334" s="1">
        <v>13</v>
      </c>
      <c r="AO334" s="39">
        <v>26.6</v>
      </c>
      <c r="AP334" s="1">
        <v>2023</v>
      </c>
      <c r="AQ334" s="1">
        <v>1</v>
      </c>
    </row>
    <row r="335" spans="1:43" ht="14.45" customHeight="1" x14ac:dyDescent="0.25">
      <c r="A335" s="1">
        <v>52025090</v>
      </c>
      <c r="B335" s="1" t="s">
        <v>1259</v>
      </c>
      <c r="C335" s="1">
        <v>2.1938333330000002</v>
      </c>
      <c r="D335" s="1">
        <v>-76.750333330000004</v>
      </c>
      <c r="E335" s="1">
        <v>1870</v>
      </c>
      <c r="F335" s="1" t="s">
        <v>347</v>
      </c>
      <c r="G335" s="1" t="s">
        <v>237</v>
      </c>
      <c r="H335" s="39">
        <v>29.1</v>
      </c>
      <c r="I335" s="1">
        <v>2023</v>
      </c>
      <c r="J335" s="1">
        <v>8</v>
      </c>
      <c r="K335" s="39">
        <v>29</v>
      </c>
      <c r="L335" s="1">
        <v>1991</v>
      </c>
      <c r="M335" s="1">
        <v>22</v>
      </c>
      <c r="N335" s="39">
        <v>27.4</v>
      </c>
      <c r="O335" s="1">
        <v>2024</v>
      </c>
      <c r="P335" s="1">
        <v>17</v>
      </c>
      <c r="Q335" s="39">
        <v>29.2</v>
      </c>
      <c r="R335" s="1">
        <v>1991</v>
      </c>
      <c r="S335" s="1">
        <v>2</v>
      </c>
      <c r="T335" s="39">
        <v>30.3</v>
      </c>
      <c r="U335" s="1">
        <v>2010</v>
      </c>
      <c r="V335" s="1">
        <v>25</v>
      </c>
      <c r="W335" s="39">
        <v>27.6</v>
      </c>
      <c r="X335" s="1">
        <v>1992</v>
      </c>
      <c r="Y335" s="1">
        <v>25</v>
      </c>
      <c r="Z335" s="39">
        <v>28</v>
      </c>
      <c r="AA335" s="1">
        <v>1991</v>
      </c>
      <c r="AB335" s="1">
        <v>16</v>
      </c>
      <c r="AC335" s="39">
        <v>30.2</v>
      </c>
      <c r="AD335" s="1">
        <v>2006</v>
      </c>
      <c r="AE335" s="1">
        <v>13</v>
      </c>
      <c r="AF335" s="39">
        <v>28.7</v>
      </c>
      <c r="AG335" s="1">
        <v>2012</v>
      </c>
      <c r="AH335" s="1">
        <v>19</v>
      </c>
      <c r="AI335" s="39">
        <v>28.8</v>
      </c>
      <c r="AJ335" s="1">
        <v>1983</v>
      </c>
      <c r="AK335" s="1">
        <v>26</v>
      </c>
      <c r="AL335" s="39">
        <v>31</v>
      </c>
      <c r="AM335" s="1">
        <v>1996</v>
      </c>
      <c r="AN335" s="1">
        <v>9</v>
      </c>
      <c r="AO335" s="39">
        <v>27.4</v>
      </c>
      <c r="AP335" s="1">
        <v>2015</v>
      </c>
      <c r="AQ335" s="1">
        <v>29</v>
      </c>
    </row>
    <row r="336" spans="1:43" ht="14.45" customHeight="1" x14ac:dyDescent="0.25">
      <c r="A336" s="1">
        <v>52045010</v>
      </c>
      <c r="B336" s="1" t="s">
        <v>1260</v>
      </c>
      <c r="C336" s="1">
        <v>1.1982222220000001</v>
      </c>
      <c r="D336" s="1">
        <v>-77.303083330000007</v>
      </c>
      <c r="E336" s="1">
        <v>2710</v>
      </c>
      <c r="F336" s="1" t="s">
        <v>335</v>
      </c>
      <c r="G336" s="1" t="s">
        <v>82</v>
      </c>
      <c r="H336" s="39">
        <v>25.2</v>
      </c>
      <c r="I336" s="1">
        <v>2006</v>
      </c>
      <c r="J336" s="1">
        <v>21</v>
      </c>
      <c r="K336" s="39">
        <v>24.7</v>
      </c>
      <c r="L336" s="1">
        <v>2007</v>
      </c>
      <c r="M336" s="1">
        <v>5</v>
      </c>
      <c r="N336" s="39">
        <v>22.8</v>
      </c>
      <c r="O336" s="1">
        <v>2010</v>
      </c>
      <c r="P336" s="1">
        <v>23</v>
      </c>
      <c r="Q336" s="39">
        <v>23.1</v>
      </c>
      <c r="R336" s="1">
        <v>1998</v>
      </c>
      <c r="S336" s="1">
        <v>7</v>
      </c>
      <c r="T336" s="39">
        <v>22.4</v>
      </c>
      <c r="U336" s="1">
        <v>2024</v>
      </c>
      <c r="V336" s="1">
        <v>13</v>
      </c>
      <c r="W336" s="39">
        <v>21.4</v>
      </c>
      <c r="X336" s="1">
        <v>2024</v>
      </c>
      <c r="Y336" s="1">
        <v>2</v>
      </c>
      <c r="Z336" s="39">
        <v>21.4</v>
      </c>
      <c r="AA336" s="1">
        <v>1996</v>
      </c>
      <c r="AB336" s="1">
        <v>24</v>
      </c>
      <c r="AC336" s="39">
        <v>21.8</v>
      </c>
      <c r="AD336" s="1">
        <v>1986</v>
      </c>
      <c r="AE336" s="1">
        <v>23</v>
      </c>
      <c r="AF336" s="39">
        <v>23.8</v>
      </c>
      <c r="AG336" s="1">
        <v>2010</v>
      </c>
      <c r="AH336" s="1">
        <v>11</v>
      </c>
      <c r="AI336" s="39">
        <v>24</v>
      </c>
      <c r="AJ336" s="1">
        <v>2005</v>
      </c>
      <c r="AK336" s="1">
        <v>13</v>
      </c>
      <c r="AL336" s="39">
        <v>22.8</v>
      </c>
      <c r="AM336" s="1">
        <v>2022</v>
      </c>
      <c r="AN336" s="1">
        <v>19</v>
      </c>
      <c r="AO336" s="39">
        <v>23</v>
      </c>
      <c r="AP336" s="1">
        <v>2010</v>
      </c>
      <c r="AQ336" s="1">
        <v>12</v>
      </c>
    </row>
    <row r="337" spans="1:43" ht="14.45" customHeight="1" x14ac:dyDescent="0.25">
      <c r="A337" s="1">
        <v>52045020</v>
      </c>
      <c r="B337" s="1" t="s">
        <v>1261</v>
      </c>
      <c r="C337" s="1">
        <v>1.394083333</v>
      </c>
      <c r="D337" s="1">
        <v>-77.290861109999994</v>
      </c>
      <c r="E337" s="1">
        <v>1796</v>
      </c>
      <c r="F337" s="1" t="s">
        <v>83</v>
      </c>
      <c r="G337" s="1" t="s">
        <v>82</v>
      </c>
      <c r="H337" s="39">
        <v>29.8</v>
      </c>
      <c r="I337" s="1">
        <v>1998</v>
      </c>
      <c r="J337" s="1">
        <v>23</v>
      </c>
      <c r="K337" s="39">
        <v>31</v>
      </c>
      <c r="L337" s="1">
        <v>2016</v>
      </c>
      <c r="M337" s="1">
        <v>20</v>
      </c>
      <c r="N337" s="39">
        <v>30.3</v>
      </c>
      <c r="O337" s="1">
        <v>2016</v>
      </c>
      <c r="P337" s="1">
        <v>29</v>
      </c>
      <c r="Q337" s="39">
        <v>30</v>
      </c>
      <c r="R337" s="1">
        <v>2016</v>
      </c>
      <c r="S337" s="1">
        <v>21</v>
      </c>
      <c r="T337" s="39">
        <v>29.2</v>
      </c>
      <c r="U337" s="1">
        <v>2023</v>
      </c>
      <c r="V337" s="1">
        <v>18</v>
      </c>
      <c r="W337" s="39">
        <v>29.4</v>
      </c>
      <c r="X337" s="1">
        <v>2013</v>
      </c>
      <c r="Y337" s="1">
        <v>26</v>
      </c>
      <c r="Z337" s="39">
        <v>30.2</v>
      </c>
      <c r="AA337" s="1">
        <v>2015</v>
      </c>
      <c r="AB337" s="1">
        <v>1</v>
      </c>
      <c r="AC337" s="39">
        <v>31.3</v>
      </c>
      <c r="AD337" s="1">
        <v>2016</v>
      </c>
      <c r="AE337" s="1">
        <v>6</v>
      </c>
      <c r="AF337" s="39">
        <v>31.2</v>
      </c>
      <c r="AG337" s="1">
        <v>2013</v>
      </c>
      <c r="AH337" s="1">
        <v>21</v>
      </c>
      <c r="AI337" s="39">
        <v>31.3</v>
      </c>
      <c r="AJ337" s="1">
        <v>2012</v>
      </c>
      <c r="AK337" s="1">
        <v>3</v>
      </c>
      <c r="AL337" s="39">
        <v>29.7</v>
      </c>
      <c r="AM337" s="1">
        <v>2019</v>
      </c>
      <c r="AN337" s="1">
        <v>3</v>
      </c>
      <c r="AO337" s="39">
        <v>29.7</v>
      </c>
      <c r="AP337" s="1">
        <v>2015</v>
      </c>
      <c r="AQ337" s="1">
        <v>31</v>
      </c>
    </row>
    <row r="338" spans="1:43" ht="14.45" customHeight="1" x14ac:dyDescent="0.25">
      <c r="A338" s="1">
        <v>52045030</v>
      </c>
      <c r="B338" s="1" t="s">
        <v>1262</v>
      </c>
      <c r="C338" s="1">
        <v>1.5387222220000001</v>
      </c>
      <c r="D338" s="1">
        <v>-77.032611110000005</v>
      </c>
      <c r="E338" s="1">
        <v>2190</v>
      </c>
      <c r="F338" s="1" t="s">
        <v>361</v>
      </c>
      <c r="G338" s="1" t="s">
        <v>82</v>
      </c>
      <c r="H338" s="39">
        <v>28</v>
      </c>
      <c r="I338" s="1">
        <v>2016</v>
      </c>
      <c r="J338" s="1">
        <v>4</v>
      </c>
      <c r="K338" s="39">
        <v>28</v>
      </c>
      <c r="L338" s="1">
        <v>1979</v>
      </c>
      <c r="M338" s="1">
        <v>8</v>
      </c>
      <c r="N338" s="39">
        <v>28.4</v>
      </c>
      <c r="O338" s="1">
        <v>2020</v>
      </c>
      <c r="P338" s="1">
        <v>11</v>
      </c>
      <c r="Q338" s="39">
        <v>28</v>
      </c>
      <c r="R338" s="1">
        <v>2024</v>
      </c>
      <c r="S338" s="1">
        <v>16</v>
      </c>
      <c r="T338" s="39">
        <v>27.6</v>
      </c>
      <c r="U338" s="1">
        <v>2015</v>
      </c>
      <c r="V338" s="1">
        <v>4</v>
      </c>
      <c r="W338" s="39">
        <v>27</v>
      </c>
      <c r="X338" s="1">
        <v>2024</v>
      </c>
      <c r="Y338" s="1">
        <v>2</v>
      </c>
      <c r="Z338" s="39">
        <v>26.6</v>
      </c>
      <c r="AA338" s="1">
        <v>2023</v>
      </c>
      <c r="AB338" s="1">
        <v>27</v>
      </c>
      <c r="AC338" s="39">
        <v>27.4</v>
      </c>
      <c r="AD338" s="1">
        <v>2016</v>
      </c>
      <c r="AE338" s="1">
        <v>6</v>
      </c>
      <c r="AF338" s="39">
        <v>28.8</v>
      </c>
      <c r="AG338" s="1">
        <v>2023</v>
      </c>
      <c r="AH338" s="1">
        <v>27</v>
      </c>
      <c r="AI338" s="39">
        <v>28.8</v>
      </c>
      <c r="AJ338" s="1">
        <v>2023</v>
      </c>
      <c r="AK338" s="1">
        <v>12</v>
      </c>
      <c r="AL338" s="39">
        <v>27</v>
      </c>
      <c r="AM338" s="1">
        <v>2018</v>
      </c>
      <c r="AN338" s="1">
        <v>7</v>
      </c>
      <c r="AO338" s="39">
        <v>27.4</v>
      </c>
      <c r="AP338" s="1">
        <v>2015</v>
      </c>
      <c r="AQ338" s="1">
        <v>30</v>
      </c>
    </row>
    <row r="339" spans="1:43" ht="14.45" customHeight="1" x14ac:dyDescent="0.25">
      <c r="A339" s="1">
        <v>52045040</v>
      </c>
      <c r="B339" s="1" t="s">
        <v>1263</v>
      </c>
      <c r="C339" s="1">
        <v>1.5491666669999999</v>
      </c>
      <c r="D339" s="1">
        <v>-77.267499999999998</v>
      </c>
      <c r="E339" s="1">
        <v>1875</v>
      </c>
      <c r="F339" s="1" t="s">
        <v>364</v>
      </c>
      <c r="G339" s="1" t="s">
        <v>82</v>
      </c>
      <c r="H339" s="39">
        <v>29</v>
      </c>
      <c r="I339" s="1">
        <v>1998</v>
      </c>
      <c r="J339" s="1">
        <v>30</v>
      </c>
      <c r="K339" s="39">
        <v>29.6</v>
      </c>
      <c r="L339" s="1">
        <v>1998</v>
      </c>
      <c r="M339" s="1">
        <v>17</v>
      </c>
      <c r="N339" s="39">
        <v>29.2</v>
      </c>
      <c r="O339" s="1">
        <v>2024</v>
      </c>
      <c r="P339" s="1">
        <v>18</v>
      </c>
      <c r="Q339" s="39">
        <v>29</v>
      </c>
      <c r="R339" s="1">
        <v>2004</v>
      </c>
      <c r="S339" s="1">
        <v>5</v>
      </c>
      <c r="T339" s="39">
        <v>29</v>
      </c>
      <c r="U339" s="1">
        <v>1998</v>
      </c>
      <c r="V339" s="1">
        <v>20</v>
      </c>
      <c r="W339" s="39">
        <v>28.4</v>
      </c>
      <c r="X339" s="1">
        <v>2015</v>
      </c>
      <c r="Y339" s="1">
        <v>18</v>
      </c>
      <c r="Z339" s="39">
        <v>28.8</v>
      </c>
      <c r="AA339" s="1">
        <v>2012</v>
      </c>
      <c r="AB339" s="1">
        <v>16</v>
      </c>
      <c r="AC339" s="39">
        <v>29.8</v>
      </c>
      <c r="AD339" s="1">
        <v>1997</v>
      </c>
      <c r="AE339" s="1">
        <v>25</v>
      </c>
      <c r="AF339" s="39">
        <v>30.6</v>
      </c>
      <c r="AG339" s="1">
        <v>2024</v>
      </c>
      <c r="AH339" s="1">
        <v>18</v>
      </c>
      <c r="AI339" s="39">
        <v>30</v>
      </c>
      <c r="AJ339" s="1">
        <v>2002</v>
      </c>
      <c r="AK339" s="1">
        <v>12</v>
      </c>
      <c r="AL339" s="39">
        <v>28.6</v>
      </c>
      <c r="AM339" s="1">
        <v>2021</v>
      </c>
      <c r="AN339" s="1">
        <v>2</v>
      </c>
      <c r="AO339" s="39">
        <v>29.3</v>
      </c>
      <c r="AP339" s="1">
        <v>2015</v>
      </c>
      <c r="AQ339" s="1">
        <v>30</v>
      </c>
    </row>
    <row r="340" spans="1:43" ht="14.45" customHeight="1" x14ac:dyDescent="0.25">
      <c r="A340" s="1">
        <v>52045090</v>
      </c>
      <c r="B340" s="1" t="s">
        <v>1264</v>
      </c>
      <c r="C340" s="1">
        <v>0.93263888900000003</v>
      </c>
      <c r="D340" s="1">
        <v>-77.629583330000003</v>
      </c>
      <c r="E340" s="1">
        <v>3141</v>
      </c>
      <c r="F340" s="1" t="s">
        <v>337</v>
      </c>
      <c r="G340" s="1" t="s">
        <v>82</v>
      </c>
      <c r="H340" s="39">
        <v>22.6</v>
      </c>
      <c r="I340" s="1">
        <v>2016</v>
      </c>
      <c r="J340" s="1">
        <v>23</v>
      </c>
      <c r="K340" s="39">
        <v>20.6</v>
      </c>
      <c r="L340" s="1">
        <v>2015</v>
      </c>
      <c r="M340" s="1">
        <v>18</v>
      </c>
      <c r="N340" s="39">
        <v>22.2</v>
      </c>
      <c r="O340" s="1">
        <v>2016</v>
      </c>
      <c r="P340" s="1">
        <v>9</v>
      </c>
      <c r="Q340" s="39">
        <v>20.2</v>
      </c>
      <c r="R340" s="1">
        <v>2010</v>
      </c>
      <c r="S340" s="1">
        <v>2</v>
      </c>
      <c r="T340" s="39">
        <v>19.2</v>
      </c>
      <c r="U340" s="1">
        <v>2015</v>
      </c>
      <c r="V340" s="1">
        <v>24</v>
      </c>
      <c r="W340" s="39">
        <v>20.2</v>
      </c>
      <c r="X340" s="1">
        <v>2017</v>
      </c>
      <c r="Y340" s="1">
        <v>7</v>
      </c>
      <c r="Z340" s="39">
        <v>17.399999999999999</v>
      </c>
      <c r="AA340" s="1">
        <v>2017</v>
      </c>
      <c r="AB340" s="1">
        <v>15</v>
      </c>
      <c r="AC340" s="39">
        <v>18.600000000000001</v>
      </c>
      <c r="AD340" s="1">
        <v>2022</v>
      </c>
      <c r="AE340" s="1">
        <v>18</v>
      </c>
      <c r="AF340" s="39">
        <v>19.899999999999999</v>
      </c>
      <c r="AG340" s="1">
        <v>2010</v>
      </c>
      <c r="AH340" s="1">
        <v>29</v>
      </c>
      <c r="AI340" s="39">
        <v>19.8</v>
      </c>
      <c r="AJ340" s="1">
        <v>2009</v>
      </c>
      <c r="AK340" s="1">
        <v>19</v>
      </c>
      <c r="AL340" s="39">
        <v>19.8</v>
      </c>
      <c r="AM340" s="1">
        <v>2012</v>
      </c>
      <c r="AN340" s="1">
        <v>11</v>
      </c>
      <c r="AO340" s="39">
        <v>19.2</v>
      </c>
      <c r="AP340" s="1">
        <v>2014</v>
      </c>
      <c r="AQ340" s="1">
        <v>8</v>
      </c>
    </row>
    <row r="341" spans="1:43" ht="14.45" customHeight="1" x14ac:dyDescent="0.25">
      <c r="A341" s="1">
        <v>52055030</v>
      </c>
      <c r="B341" s="1" t="s">
        <v>1265</v>
      </c>
      <c r="C341" s="1">
        <v>1.1843611110000001</v>
      </c>
      <c r="D341" s="1">
        <v>-77.465111109999995</v>
      </c>
      <c r="E341" s="1">
        <v>1493</v>
      </c>
      <c r="F341" s="1" t="s">
        <v>333</v>
      </c>
      <c r="G341" s="1" t="s">
        <v>82</v>
      </c>
      <c r="H341" s="39">
        <v>31</v>
      </c>
      <c r="I341" s="1">
        <v>1983</v>
      </c>
      <c r="J341" s="1">
        <v>23</v>
      </c>
      <c r="K341" s="39">
        <v>32.6</v>
      </c>
      <c r="L341" s="1">
        <v>2010</v>
      </c>
      <c r="M341" s="1">
        <v>4</v>
      </c>
      <c r="N341" s="39">
        <v>32.5</v>
      </c>
      <c r="O341" s="1">
        <v>2024</v>
      </c>
      <c r="P341" s="1">
        <v>19</v>
      </c>
      <c r="Q341" s="39">
        <v>31.8</v>
      </c>
      <c r="R341" s="1">
        <v>2010</v>
      </c>
      <c r="S341" s="1">
        <v>22</v>
      </c>
      <c r="T341" s="39">
        <v>31</v>
      </c>
      <c r="U341" s="1">
        <v>2001</v>
      </c>
      <c r="V341" s="1">
        <v>1</v>
      </c>
      <c r="W341" s="39">
        <v>31</v>
      </c>
      <c r="X341" s="1">
        <v>1983</v>
      </c>
      <c r="Y341" s="1">
        <v>20</v>
      </c>
      <c r="Z341" s="39">
        <v>32</v>
      </c>
      <c r="AA341" s="1">
        <v>1978</v>
      </c>
      <c r="AB341" s="1">
        <v>21</v>
      </c>
      <c r="AC341" s="39">
        <v>31.8</v>
      </c>
      <c r="AD341" s="1">
        <v>2024</v>
      </c>
      <c r="AE341" s="1">
        <v>31</v>
      </c>
      <c r="AF341" s="39">
        <v>32.700000000000003</v>
      </c>
      <c r="AG341" s="1">
        <v>2019</v>
      </c>
      <c r="AH341" s="1">
        <v>26</v>
      </c>
      <c r="AI341" s="39">
        <v>32.4</v>
      </c>
      <c r="AJ341" s="1">
        <v>2001</v>
      </c>
      <c r="AK341" s="1">
        <v>11</v>
      </c>
      <c r="AL341" s="39">
        <v>31.8</v>
      </c>
      <c r="AM341" s="1">
        <v>2001</v>
      </c>
      <c r="AN341" s="1">
        <v>10</v>
      </c>
      <c r="AO341" s="39">
        <v>30.5</v>
      </c>
      <c r="AP341" s="1">
        <v>2023</v>
      </c>
      <c r="AQ341" s="1">
        <v>12</v>
      </c>
    </row>
    <row r="342" spans="1:43" ht="14.45" customHeight="1" x14ac:dyDescent="0.25">
      <c r="A342" s="1">
        <v>52055060</v>
      </c>
      <c r="B342" s="1" t="s">
        <v>1266</v>
      </c>
      <c r="C342" s="1">
        <v>1.3735555559999999</v>
      </c>
      <c r="D342" s="1">
        <v>-77.583055560000005</v>
      </c>
      <c r="E342" s="1">
        <v>1500</v>
      </c>
      <c r="F342" s="1" t="s">
        <v>366</v>
      </c>
      <c r="G342" s="1" t="s">
        <v>82</v>
      </c>
      <c r="H342" s="39">
        <v>31.8</v>
      </c>
      <c r="I342" s="1">
        <v>1998</v>
      </c>
      <c r="J342" s="1">
        <v>11</v>
      </c>
      <c r="K342" s="39">
        <v>33</v>
      </c>
      <c r="L342" s="1">
        <v>1998</v>
      </c>
      <c r="M342" s="1">
        <v>1</v>
      </c>
      <c r="N342" s="39">
        <v>32.799999999999997</v>
      </c>
      <c r="O342" s="1">
        <v>1979</v>
      </c>
      <c r="P342" s="1">
        <v>10</v>
      </c>
      <c r="Q342" s="39">
        <v>31.8</v>
      </c>
      <c r="R342" s="1">
        <v>2016</v>
      </c>
      <c r="S342" s="1">
        <v>6</v>
      </c>
      <c r="T342" s="39">
        <v>30.2</v>
      </c>
      <c r="U342" s="1">
        <v>2023</v>
      </c>
      <c r="V342" s="1">
        <v>18</v>
      </c>
      <c r="W342" s="39">
        <v>31.6</v>
      </c>
      <c r="X342" s="1">
        <v>1985</v>
      </c>
      <c r="Y342" s="1">
        <v>19</v>
      </c>
      <c r="Z342" s="39">
        <v>31.4</v>
      </c>
      <c r="AA342" s="1">
        <v>2015</v>
      </c>
      <c r="AB342" s="1">
        <v>1</v>
      </c>
      <c r="AC342" s="39">
        <v>32.6</v>
      </c>
      <c r="AD342" s="1">
        <v>2024</v>
      </c>
      <c r="AE342" s="1">
        <v>30</v>
      </c>
      <c r="AF342" s="39">
        <v>32.4</v>
      </c>
      <c r="AG342" s="1">
        <v>2015</v>
      </c>
      <c r="AH342" s="1">
        <v>12</v>
      </c>
      <c r="AI342" s="39">
        <v>31.4</v>
      </c>
      <c r="AJ342" s="1">
        <v>2014</v>
      </c>
      <c r="AK342" s="1">
        <v>5</v>
      </c>
      <c r="AL342" s="39">
        <v>31</v>
      </c>
      <c r="AM342" s="1">
        <v>2015</v>
      </c>
      <c r="AN342" s="1">
        <v>13</v>
      </c>
      <c r="AO342" s="39">
        <v>32</v>
      </c>
      <c r="AP342" s="1">
        <v>2015</v>
      </c>
      <c r="AQ342" s="1">
        <v>31</v>
      </c>
    </row>
    <row r="343" spans="1:43" ht="14.45" customHeight="1" x14ac:dyDescent="0.25">
      <c r="A343" s="1">
        <v>52055090</v>
      </c>
      <c r="B343" s="1" t="s">
        <v>1267</v>
      </c>
      <c r="C343" s="1">
        <v>1.107583333</v>
      </c>
      <c r="D343" s="1">
        <v>-77.389361109999996</v>
      </c>
      <c r="E343" s="1">
        <v>2800</v>
      </c>
      <c r="F343" s="1" t="s">
        <v>363</v>
      </c>
      <c r="G343" s="1" t="s">
        <v>82</v>
      </c>
      <c r="H343" s="39">
        <v>24</v>
      </c>
      <c r="I343" s="1">
        <v>2016</v>
      </c>
      <c r="J343" s="1">
        <v>23</v>
      </c>
      <c r="K343" s="39">
        <v>23</v>
      </c>
      <c r="L343" s="1">
        <v>1995</v>
      </c>
      <c r="M343" s="1">
        <v>14</v>
      </c>
      <c r="N343" s="39">
        <v>22.8</v>
      </c>
      <c r="O343" s="1">
        <v>1992</v>
      </c>
      <c r="P343" s="1">
        <v>23</v>
      </c>
      <c r="Q343" s="39">
        <v>23</v>
      </c>
      <c r="R343" s="1">
        <v>2024</v>
      </c>
      <c r="S343" s="1">
        <v>16</v>
      </c>
      <c r="T343" s="39">
        <v>22</v>
      </c>
      <c r="U343" s="1">
        <v>2023</v>
      </c>
      <c r="V343" s="1">
        <v>11</v>
      </c>
      <c r="W343" s="39">
        <v>22</v>
      </c>
      <c r="X343" s="1">
        <v>1998</v>
      </c>
      <c r="Y343" s="1">
        <v>17</v>
      </c>
      <c r="Z343" s="39">
        <v>21.2</v>
      </c>
      <c r="AA343" s="1">
        <v>2001</v>
      </c>
      <c r="AB343" s="1">
        <v>16</v>
      </c>
      <c r="AC343" s="39">
        <v>23.8</v>
      </c>
      <c r="AD343" s="1">
        <v>1997</v>
      </c>
      <c r="AE343" s="1">
        <v>30</v>
      </c>
      <c r="AF343" s="39">
        <v>24.8</v>
      </c>
      <c r="AG343" s="1">
        <v>1996</v>
      </c>
      <c r="AH343" s="1">
        <v>4</v>
      </c>
      <c r="AI343" s="39">
        <v>24.1</v>
      </c>
      <c r="AJ343" s="1">
        <v>2023</v>
      </c>
      <c r="AK343" s="1">
        <v>22</v>
      </c>
      <c r="AL343" s="39">
        <v>23.8</v>
      </c>
      <c r="AM343" s="1">
        <v>2020</v>
      </c>
      <c r="AN343" s="1">
        <v>4</v>
      </c>
      <c r="AO343" s="39">
        <v>22</v>
      </c>
      <c r="AP343" s="1">
        <v>2017</v>
      </c>
      <c r="AQ343" s="1">
        <v>14</v>
      </c>
    </row>
    <row r="344" spans="1:43" ht="14.45" customHeight="1" x14ac:dyDescent="0.25">
      <c r="A344" s="1">
        <v>52055200</v>
      </c>
      <c r="B344" s="1" t="s">
        <v>1268</v>
      </c>
      <c r="C344" s="1">
        <v>1.0042222220000001</v>
      </c>
      <c r="D344" s="1">
        <v>-77.445805559999997</v>
      </c>
      <c r="E344" s="1">
        <v>2181</v>
      </c>
      <c r="F344" s="1" t="s">
        <v>341</v>
      </c>
      <c r="G344" s="1" t="s">
        <v>82</v>
      </c>
      <c r="H344" s="39">
        <v>27.2</v>
      </c>
      <c r="I344" s="1">
        <v>2016</v>
      </c>
      <c r="J344" s="1">
        <v>23</v>
      </c>
      <c r="K344" s="39">
        <v>26.6</v>
      </c>
      <c r="L344" s="1">
        <v>2016</v>
      </c>
      <c r="M344" s="1">
        <v>2</v>
      </c>
      <c r="N344" s="39">
        <v>26</v>
      </c>
      <c r="O344" s="1">
        <v>2024</v>
      </c>
      <c r="P344" s="1">
        <v>20</v>
      </c>
      <c r="Q344" s="39">
        <v>25.8</v>
      </c>
      <c r="R344" s="1">
        <v>2013</v>
      </c>
      <c r="S344" s="1">
        <v>17</v>
      </c>
      <c r="T344" s="39">
        <v>26.2</v>
      </c>
      <c r="U344" s="1">
        <v>2015</v>
      </c>
      <c r="V344" s="1">
        <v>3</v>
      </c>
      <c r="W344" s="39">
        <v>25.6</v>
      </c>
      <c r="X344" s="1">
        <v>2024</v>
      </c>
      <c r="Y344" s="1">
        <v>2</v>
      </c>
      <c r="Z344" s="39">
        <v>25</v>
      </c>
      <c r="AA344" s="1">
        <v>2019</v>
      </c>
      <c r="AB344" s="1">
        <v>4</v>
      </c>
      <c r="AC344" s="39">
        <v>25.4</v>
      </c>
      <c r="AD344" s="1">
        <v>2022</v>
      </c>
      <c r="AE344" s="1">
        <v>17</v>
      </c>
      <c r="AF344" s="39">
        <v>27.6</v>
      </c>
      <c r="AG344" s="1">
        <v>2023</v>
      </c>
      <c r="AH344" s="1">
        <v>28</v>
      </c>
      <c r="AI344" s="39">
        <v>27.4</v>
      </c>
      <c r="AJ344" s="1">
        <v>2018</v>
      </c>
      <c r="AK344" s="1">
        <v>1</v>
      </c>
      <c r="AL344" s="39">
        <v>29.6</v>
      </c>
      <c r="AM344" s="1">
        <v>2015</v>
      </c>
      <c r="AN344" s="1">
        <v>11</v>
      </c>
      <c r="AO344" s="39">
        <v>25.8</v>
      </c>
      <c r="AP344" s="1">
        <v>2022</v>
      </c>
      <c r="AQ344" s="1">
        <v>23</v>
      </c>
    </row>
    <row r="345" spans="1:43" ht="14.45" customHeight="1" x14ac:dyDescent="0.25">
      <c r="A345" s="1">
        <v>52055210</v>
      </c>
      <c r="B345" s="1" t="s">
        <v>1269</v>
      </c>
      <c r="C345" s="1">
        <v>1.1599999999999999</v>
      </c>
      <c r="D345" s="1">
        <v>-77.278805559999995</v>
      </c>
      <c r="E345" s="1">
        <v>2820</v>
      </c>
      <c r="F345" s="1" t="s">
        <v>335</v>
      </c>
      <c r="G345" s="1" t="s">
        <v>82</v>
      </c>
      <c r="H345" s="39">
        <v>23.6</v>
      </c>
      <c r="I345" s="1">
        <v>2016</v>
      </c>
      <c r="J345" s="1">
        <v>27</v>
      </c>
      <c r="K345" s="39">
        <v>22.8</v>
      </c>
      <c r="L345" s="1">
        <v>2016</v>
      </c>
      <c r="M345" s="1">
        <v>27</v>
      </c>
      <c r="N345" s="39">
        <v>24</v>
      </c>
      <c r="O345" s="1">
        <v>2024</v>
      </c>
      <c r="P345" s="1">
        <v>20</v>
      </c>
      <c r="Q345" s="39">
        <v>23.2</v>
      </c>
      <c r="R345" s="1">
        <v>2016</v>
      </c>
      <c r="S345" s="1">
        <v>14</v>
      </c>
      <c r="T345" s="39">
        <v>22.8</v>
      </c>
      <c r="U345" s="1">
        <v>2016</v>
      </c>
      <c r="V345" s="1">
        <v>30</v>
      </c>
      <c r="W345" s="39">
        <v>22.2</v>
      </c>
      <c r="X345" s="1">
        <v>2024</v>
      </c>
      <c r="Y345" s="1">
        <v>2</v>
      </c>
      <c r="Z345" s="39">
        <v>21.8</v>
      </c>
      <c r="AA345" s="1">
        <v>2017</v>
      </c>
      <c r="AB345" s="1">
        <v>16</v>
      </c>
      <c r="AC345" s="39">
        <v>22.2</v>
      </c>
      <c r="AD345" s="1">
        <v>2023</v>
      </c>
      <c r="AE345" s="1">
        <v>20</v>
      </c>
      <c r="AF345" s="39">
        <v>23.4</v>
      </c>
      <c r="AG345" s="1">
        <v>2023</v>
      </c>
      <c r="AH345" s="1">
        <v>27</v>
      </c>
      <c r="AI345" s="39">
        <v>23.8</v>
      </c>
      <c r="AJ345" s="1">
        <v>2023</v>
      </c>
      <c r="AK345" s="1">
        <v>7</v>
      </c>
      <c r="AL345" s="39">
        <v>22.8</v>
      </c>
      <c r="AM345" s="1">
        <v>2020</v>
      </c>
      <c r="AN345" s="1">
        <v>4</v>
      </c>
      <c r="AO345" s="39">
        <v>23.2</v>
      </c>
      <c r="AP345" s="1">
        <v>2025</v>
      </c>
      <c r="AQ345" s="1">
        <v>15</v>
      </c>
    </row>
    <row r="346" spans="1:43" ht="14.45" customHeight="1" x14ac:dyDescent="0.25">
      <c r="A346" s="1">
        <v>52055220</v>
      </c>
      <c r="B346" s="1" t="s">
        <v>1270</v>
      </c>
      <c r="C346" s="1">
        <v>1.070707855</v>
      </c>
      <c r="D346" s="1">
        <v>-77.636935688999998</v>
      </c>
      <c r="E346" s="1">
        <v>3033</v>
      </c>
      <c r="F346" s="1" t="s">
        <v>340</v>
      </c>
      <c r="G346" s="1" t="s">
        <v>82</v>
      </c>
      <c r="H346" s="39">
        <v>21.4</v>
      </c>
      <c r="I346" s="1">
        <v>2024</v>
      </c>
      <c r="J346" s="1">
        <v>26</v>
      </c>
      <c r="K346" s="39">
        <v>20.8</v>
      </c>
      <c r="L346" s="1">
        <v>2024</v>
      </c>
      <c r="M346" s="1">
        <v>29</v>
      </c>
      <c r="N346" s="39">
        <v>20.6</v>
      </c>
      <c r="O346" s="1">
        <v>2024</v>
      </c>
      <c r="P346" s="1">
        <v>20</v>
      </c>
      <c r="Q346" s="39">
        <v>20.8</v>
      </c>
      <c r="R346" s="1">
        <v>2024</v>
      </c>
      <c r="S346" s="1">
        <v>16</v>
      </c>
      <c r="T346" s="39">
        <v>21</v>
      </c>
      <c r="U346" s="1">
        <v>2024</v>
      </c>
      <c r="V346" s="1">
        <v>12</v>
      </c>
      <c r="W346" s="39">
        <v>19.600000000000001</v>
      </c>
      <c r="X346" s="1">
        <v>2024</v>
      </c>
      <c r="Y346" s="1">
        <v>2</v>
      </c>
      <c r="Z346" s="39">
        <v>19.399999999999999</v>
      </c>
      <c r="AA346" s="1">
        <v>2019</v>
      </c>
      <c r="AB346" s="1">
        <v>4</v>
      </c>
      <c r="AC346" s="39">
        <v>19.8</v>
      </c>
      <c r="AD346" s="1">
        <v>2023</v>
      </c>
      <c r="AE346" s="1">
        <v>18</v>
      </c>
      <c r="AF346" s="39">
        <v>21.2</v>
      </c>
      <c r="AG346" s="1">
        <v>2018</v>
      </c>
      <c r="AH346" s="1">
        <v>30</v>
      </c>
      <c r="AI346" s="39">
        <v>21.8</v>
      </c>
      <c r="AJ346" s="1">
        <v>2023</v>
      </c>
      <c r="AK346" s="1">
        <v>23</v>
      </c>
      <c r="AL346" s="39">
        <v>21</v>
      </c>
      <c r="AM346" s="1">
        <v>2020</v>
      </c>
      <c r="AN346" s="1">
        <v>4</v>
      </c>
      <c r="AO346" s="39">
        <v>19.8</v>
      </c>
      <c r="AP346" s="1">
        <v>2019</v>
      </c>
      <c r="AQ346" s="1">
        <v>29</v>
      </c>
    </row>
    <row r="347" spans="1:43" ht="14.45" customHeight="1" x14ac:dyDescent="0.25">
      <c r="A347" s="1">
        <v>52055230</v>
      </c>
      <c r="B347" s="1" t="s">
        <v>1271</v>
      </c>
      <c r="C347" s="1">
        <v>0.85708333299999995</v>
      </c>
      <c r="D347" s="1">
        <v>-77.677750000000003</v>
      </c>
      <c r="E347" s="1">
        <v>2961</v>
      </c>
      <c r="F347" s="1" t="s">
        <v>85</v>
      </c>
      <c r="G347" s="1" t="s">
        <v>82</v>
      </c>
      <c r="H347" s="39">
        <v>23.4</v>
      </c>
      <c r="I347" s="1">
        <v>2016</v>
      </c>
      <c r="J347" s="1">
        <v>27</v>
      </c>
      <c r="K347" s="39">
        <v>22.4</v>
      </c>
      <c r="L347" s="1">
        <v>1995</v>
      </c>
      <c r="M347" s="1">
        <v>9</v>
      </c>
      <c r="N347" s="39">
        <v>22.4</v>
      </c>
      <c r="O347" s="1">
        <v>2016</v>
      </c>
      <c r="P347" s="1">
        <v>9</v>
      </c>
      <c r="Q347" s="39">
        <v>22.4</v>
      </c>
      <c r="R347" s="1">
        <v>2010</v>
      </c>
      <c r="S347" s="1">
        <v>2</v>
      </c>
      <c r="T347" s="39">
        <v>21</v>
      </c>
      <c r="U347" s="1">
        <v>2016</v>
      </c>
      <c r="V347" s="1">
        <v>6</v>
      </c>
      <c r="W347" s="39">
        <v>19.399999999999999</v>
      </c>
      <c r="X347" s="1">
        <v>2016</v>
      </c>
      <c r="Y347" s="1">
        <v>5</v>
      </c>
      <c r="Z347" s="39">
        <v>20</v>
      </c>
      <c r="AA347" s="1">
        <v>2017</v>
      </c>
      <c r="AB347" s="1">
        <v>16</v>
      </c>
      <c r="AC347" s="39">
        <v>20.6</v>
      </c>
      <c r="AD347" s="1">
        <v>2023</v>
      </c>
      <c r="AE347" s="1">
        <v>19</v>
      </c>
      <c r="AF347" s="39">
        <v>20.8</v>
      </c>
      <c r="AG347" s="1">
        <v>2010</v>
      </c>
      <c r="AH347" s="1">
        <v>29</v>
      </c>
      <c r="AI347" s="39">
        <v>21.4</v>
      </c>
      <c r="AJ347" s="1">
        <v>2001</v>
      </c>
      <c r="AK347" s="1">
        <v>19</v>
      </c>
      <c r="AL347" s="39">
        <v>21.6</v>
      </c>
      <c r="AM347" s="1">
        <v>2024</v>
      </c>
      <c r="AN347" s="1">
        <v>6</v>
      </c>
      <c r="AO347" s="39">
        <v>21.3</v>
      </c>
      <c r="AP347" s="1">
        <v>1985</v>
      </c>
      <c r="AQ347" s="1">
        <v>1</v>
      </c>
    </row>
    <row r="348" spans="1:43" ht="14.45" customHeight="1" x14ac:dyDescent="0.25">
      <c r="A348" s="1">
        <v>52065020</v>
      </c>
      <c r="B348" s="1" t="s">
        <v>1272</v>
      </c>
      <c r="C348" s="1">
        <v>1.67</v>
      </c>
      <c r="D348" s="1">
        <v>-78.14</v>
      </c>
      <c r="E348" s="1">
        <v>32</v>
      </c>
      <c r="F348" s="1" t="s">
        <v>330</v>
      </c>
      <c r="G348" s="1" t="s">
        <v>82</v>
      </c>
      <c r="H348" s="39">
        <v>35</v>
      </c>
      <c r="I348" s="1">
        <v>1979</v>
      </c>
      <c r="J348" s="1">
        <v>17</v>
      </c>
      <c r="K348" s="39">
        <v>34.799999999999997</v>
      </c>
      <c r="L348" s="1">
        <v>1995</v>
      </c>
      <c r="M348" s="1">
        <v>22</v>
      </c>
      <c r="N348" s="39">
        <v>34.799999999999997</v>
      </c>
      <c r="O348" s="1">
        <v>1980</v>
      </c>
      <c r="P348" s="1">
        <v>15</v>
      </c>
      <c r="Q348" s="39">
        <v>35.200000000000003</v>
      </c>
      <c r="R348" s="1">
        <v>1980</v>
      </c>
      <c r="S348" s="1">
        <v>18</v>
      </c>
      <c r="T348" s="39">
        <v>36.6</v>
      </c>
      <c r="U348" s="1">
        <v>2001</v>
      </c>
      <c r="V348" s="1">
        <v>8</v>
      </c>
      <c r="W348" s="39">
        <v>33.200000000000003</v>
      </c>
      <c r="X348" s="1">
        <v>2002</v>
      </c>
      <c r="Y348" s="1">
        <v>22</v>
      </c>
      <c r="Z348" s="39">
        <v>34</v>
      </c>
      <c r="AA348" s="1">
        <v>2011</v>
      </c>
      <c r="AB348" s="1">
        <v>19</v>
      </c>
      <c r="AC348" s="39">
        <v>33.799999999999997</v>
      </c>
      <c r="AD348" s="1">
        <v>2000</v>
      </c>
      <c r="AE348" s="1">
        <v>13</v>
      </c>
      <c r="AF348" s="39">
        <v>33.200000000000003</v>
      </c>
      <c r="AG348" s="1">
        <v>2008</v>
      </c>
      <c r="AH348" s="1">
        <v>1</v>
      </c>
      <c r="AI348" s="39">
        <v>32.799999999999997</v>
      </c>
      <c r="AJ348" s="1">
        <v>1979</v>
      </c>
      <c r="AK348" s="1">
        <v>30</v>
      </c>
      <c r="AL348" s="39">
        <v>34.6</v>
      </c>
      <c r="AM348" s="1">
        <v>1986</v>
      </c>
      <c r="AN348" s="1">
        <v>20</v>
      </c>
      <c r="AO348" s="39">
        <v>33.6</v>
      </c>
      <c r="AP348" s="1">
        <v>1993</v>
      </c>
      <c r="AQ348" s="1">
        <v>27</v>
      </c>
    </row>
    <row r="349" spans="1:43" ht="14.45" customHeight="1" x14ac:dyDescent="0.25">
      <c r="A349" s="1">
        <v>53115010</v>
      </c>
      <c r="B349" s="1" t="s">
        <v>1273</v>
      </c>
      <c r="C349" s="1">
        <v>3.8201111110000001</v>
      </c>
      <c r="D349" s="1">
        <v>-76.992388888999997</v>
      </c>
      <c r="E349" s="1">
        <v>28</v>
      </c>
      <c r="F349" s="1" t="s">
        <v>424</v>
      </c>
      <c r="G349" s="1" t="s">
        <v>423</v>
      </c>
      <c r="H349" s="39">
        <v>34</v>
      </c>
      <c r="I349" s="1">
        <v>2010</v>
      </c>
      <c r="J349" s="1">
        <v>21</v>
      </c>
      <c r="K349" s="39">
        <v>34.4</v>
      </c>
      <c r="L349" s="1">
        <v>1998</v>
      </c>
      <c r="M349" s="1">
        <v>4</v>
      </c>
      <c r="N349" s="39">
        <v>34.6</v>
      </c>
      <c r="O349" s="1">
        <v>1987</v>
      </c>
      <c r="P349" s="1">
        <v>6</v>
      </c>
      <c r="Q349" s="39">
        <v>35</v>
      </c>
      <c r="R349" s="1">
        <v>1987</v>
      </c>
      <c r="S349" s="1">
        <v>19</v>
      </c>
      <c r="T349" s="39">
        <v>34.799999999999997</v>
      </c>
      <c r="U349" s="1">
        <v>1987</v>
      </c>
      <c r="V349" s="1">
        <v>4</v>
      </c>
      <c r="W349" s="39">
        <v>34.4</v>
      </c>
      <c r="X349" s="1">
        <v>1987</v>
      </c>
      <c r="Y349" s="1">
        <v>13</v>
      </c>
      <c r="Z349" s="39">
        <v>34.200000000000003</v>
      </c>
      <c r="AA349" s="1">
        <v>2014</v>
      </c>
      <c r="AB349" s="1">
        <v>8</v>
      </c>
      <c r="AC349" s="39">
        <v>34.4</v>
      </c>
      <c r="AD349" s="1">
        <v>1987</v>
      </c>
      <c r="AE349" s="1">
        <v>15</v>
      </c>
      <c r="AF349" s="39">
        <v>33.6</v>
      </c>
      <c r="AG349" s="1">
        <v>1987</v>
      </c>
      <c r="AH349" s="1">
        <v>10</v>
      </c>
      <c r="AI349" s="39">
        <v>33.200000000000003</v>
      </c>
      <c r="AJ349" s="1">
        <v>1987</v>
      </c>
      <c r="AK349" s="1">
        <v>3</v>
      </c>
      <c r="AL349" s="39">
        <v>33.6</v>
      </c>
      <c r="AM349" s="1">
        <v>1987</v>
      </c>
      <c r="AN349" s="1">
        <v>3</v>
      </c>
      <c r="AO349" s="39">
        <v>34.4</v>
      </c>
      <c r="AP349" s="1">
        <v>1997</v>
      </c>
      <c r="AQ349" s="1">
        <v>31</v>
      </c>
    </row>
    <row r="350" spans="1:43" ht="14.45" customHeight="1" x14ac:dyDescent="0.25">
      <c r="A350" s="1">
        <v>54025010</v>
      </c>
      <c r="B350" s="1" t="s">
        <v>1274</v>
      </c>
      <c r="C350" s="1">
        <v>4.8980833329999998</v>
      </c>
      <c r="D350" s="1">
        <v>-76.676666667000006</v>
      </c>
      <c r="E350" s="1">
        <v>1115</v>
      </c>
      <c r="F350" s="1" t="s">
        <v>454</v>
      </c>
      <c r="G350" s="1" t="s">
        <v>891</v>
      </c>
      <c r="H350" s="39">
        <v>28.8</v>
      </c>
      <c r="I350" s="1">
        <v>1989</v>
      </c>
      <c r="J350" s="1">
        <v>15</v>
      </c>
      <c r="K350" s="39">
        <v>29</v>
      </c>
      <c r="L350" s="1">
        <v>1998</v>
      </c>
      <c r="M350" s="1">
        <v>17</v>
      </c>
      <c r="N350" s="39">
        <v>29</v>
      </c>
      <c r="O350" s="1">
        <v>1997</v>
      </c>
      <c r="P350" s="1">
        <v>24</v>
      </c>
      <c r="Q350" s="39">
        <v>29</v>
      </c>
      <c r="R350" s="1">
        <v>2025</v>
      </c>
      <c r="S350" s="1">
        <v>8</v>
      </c>
      <c r="T350" s="39">
        <v>29</v>
      </c>
      <c r="U350" s="1">
        <v>1997</v>
      </c>
      <c r="V350" s="1">
        <v>22</v>
      </c>
      <c r="W350" s="39">
        <v>29</v>
      </c>
      <c r="X350" s="1">
        <v>2021</v>
      </c>
      <c r="Y350" s="1">
        <v>29</v>
      </c>
      <c r="Z350" s="39">
        <v>29</v>
      </c>
      <c r="AA350" s="1">
        <v>1997</v>
      </c>
      <c r="AB350" s="1">
        <v>22</v>
      </c>
      <c r="AC350" s="39">
        <v>29</v>
      </c>
      <c r="AD350" s="1">
        <v>1997</v>
      </c>
      <c r="AE350" s="1">
        <v>30</v>
      </c>
      <c r="AF350" s="39">
        <v>29</v>
      </c>
      <c r="AG350" s="1">
        <v>2023</v>
      </c>
      <c r="AH350" s="1">
        <v>2</v>
      </c>
      <c r="AI350" s="39">
        <v>28.6</v>
      </c>
      <c r="AJ350" s="1">
        <v>2009</v>
      </c>
      <c r="AK350" s="1">
        <v>15</v>
      </c>
      <c r="AL350" s="39">
        <v>28</v>
      </c>
      <c r="AM350" s="1">
        <v>2023</v>
      </c>
      <c r="AN350" s="1">
        <v>25</v>
      </c>
      <c r="AO350" s="39">
        <v>28.4</v>
      </c>
      <c r="AP350" s="1">
        <v>1997</v>
      </c>
      <c r="AQ350" s="1">
        <v>24</v>
      </c>
    </row>
    <row r="351" spans="1:43" ht="14.45" customHeight="1" x14ac:dyDescent="0.25">
      <c r="A351" s="1">
        <v>54075020</v>
      </c>
      <c r="B351" s="1" t="s">
        <v>1275</v>
      </c>
      <c r="C351" s="1">
        <v>3.953555556</v>
      </c>
      <c r="D351" s="1">
        <v>-76.990444440000005</v>
      </c>
      <c r="E351" s="1">
        <v>66</v>
      </c>
      <c r="F351" s="1" t="s">
        <v>424</v>
      </c>
      <c r="G351" s="1" t="s">
        <v>423</v>
      </c>
      <c r="H351" s="39">
        <v>36</v>
      </c>
      <c r="I351" s="1">
        <v>2018</v>
      </c>
      <c r="J351" s="1">
        <v>10</v>
      </c>
      <c r="K351" s="39">
        <v>35</v>
      </c>
      <c r="L351" s="1">
        <v>1997</v>
      </c>
      <c r="M351" s="1">
        <v>6</v>
      </c>
      <c r="N351" s="39">
        <v>35</v>
      </c>
      <c r="O351" s="1">
        <v>2022</v>
      </c>
      <c r="P351" s="1">
        <v>16</v>
      </c>
      <c r="Q351" s="39">
        <v>35</v>
      </c>
      <c r="R351" s="1">
        <v>2025</v>
      </c>
      <c r="S351" s="1">
        <v>7</v>
      </c>
      <c r="T351" s="39">
        <v>35</v>
      </c>
      <c r="U351" s="1">
        <v>1998</v>
      </c>
      <c r="V351" s="1">
        <v>12</v>
      </c>
      <c r="W351" s="39">
        <v>35</v>
      </c>
      <c r="X351" s="1">
        <v>2015</v>
      </c>
      <c r="Y351" s="1">
        <v>25</v>
      </c>
      <c r="Z351" s="39">
        <v>35</v>
      </c>
      <c r="AA351" s="1">
        <v>2017</v>
      </c>
      <c r="AB351" s="1">
        <v>4</v>
      </c>
      <c r="AC351" s="39">
        <v>35</v>
      </c>
      <c r="AD351" s="1">
        <v>2017</v>
      </c>
      <c r="AE351" s="1">
        <v>22</v>
      </c>
      <c r="AF351" s="39">
        <v>33.6</v>
      </c>
      <c r="AG351" s="1">
        <v>1997</v>
      </c>
      <c r="AH351" s="1">
        <v>24</v>
      </c>
      <c r="AI351" s="39">
        <v>34.799999999999997</v>
      </c>
      <c r="AJ351" s="1">
        <v>2015</v>
      </c>
      <c r="AK351" s="1">
        <v>19</v>
      </c>
      <c r="AL351" s="39">
        <v>34.200000000000003</v>
      </c>
      <c r="AM351" s="1">
        <v>2012</v>
      </c>
      <c r="AN351" s="1">
        <v>11</v>
      </c>
      <c r="AO351" s="39">
        <v>34.4</v>
      </c>
      <c r="AP351" s="1">
        <v>2017</v>
      </c>
      <c r="AQ351" s="1">
        <v>22</v>
      </c>
    </row>
    <row r="352" spans="1:43" ht="14.45" customHeight="1" x14ac:dyDescent="0.25">
      <c r="A352" s="1">
        <v>54075040</v>
      </c>
      <c r="B352" s="1" t="s">
        <v>1276</v>
      </c>
      <c r="C352" s="1">
        <v>4.2225000000000001</v>
      </c>
      <c r="D352" s="1">
        <v>-77.27633333</v>
      </c>
      <c r="E352" s="1">
        <v>14</v>
      </c>
      <c r="F352" s="1" t="s">
        <v>424</v>
      </c>
      <c r="G352" s="1" t="s">
        <v>423</v>
      </c>
      <c r="H352" s="39">
        <v>34.4</v>
      </c>
      <c r="I352" s="1">
        <v>2019</v>
      </c>
      <c r="J352" s="1">
        <v>8</v>
      </c>
      <c r="K352" s="39">
        <v>37</v>
      </c>
      <c r="L352" s="1">
        <v>2015</v>
      </c>
      <c r="M352" s="1">
        <v>27</v>
      </c>
      <c r="N352" s="39">
        <v>36.200000000000003</v>
      </c>
      <c r="O352" s="1">
        <v>2015</v>
      </c>
      <c r="P352" s="1">
        <v>21</v>
      </c>
      <c r="Q352" s="39">
        <v>34</v>
      </c>
      <c r="R352" s="1">
        <v>1998</v>
      </c>
      <c r="S352" s="1">
        <v>1</v>
      </c>
      <c r="T352" s="39">
        <v>34.6</v>
      </c>
      <c r="U352" s="1">
        <v>2015</v>
      </c>
      <c r="V352" s="1">
        <v>6</v>
      </c>
      <c r="W352" s="39">
        <v>34.4</v>
      </c>
      <c r="X352" s="1">
        <v>2015</v>
      </c>
      <c r="Y352" s="1">
        <v>23</v>
      </c>
      <c r="Z352" s="39">
        <v>37</v>
      </c>
      <c r="AA352" s="1">
        <v>1996</v>
      </c>
      <c r="AB352" s="1">
        <v>22</v>
      </c>
      <c r="AC352" s="39">
        <v>34.200000000000003</v>
      </c>
      <c r="AD352" s="1">
        <v>1997</v>
      </c>
      <c r="AE352" s="1">
        <v>3</v>
      </c>
      <c r="AF352" s="39">
        <v>33</v>
      </c>
      <c r="AG352" s="1">
        <v>1997</v>
      </c>
      <c r="AH352" s="1">
        <v>15</v>
      </c>
      <c r="AI352" s="39">
        <v>32.6</v>
      </c>
      <c r="AJ352" s="1">
        <v>1997</v>
      </c>
      <c r="AK352" s="1">
        <v>10</v>
      </c>
      <c r="AL352" s="39">
        <v>33</v>
      </c>
      <c r="AM352" s="1">
        <v>1997</v>
      </c>
      <c r="AN352" s="1">
        <v>27</v>
      </c>
      <c r="AO352" s="39">
        <v>35.4</v>
      </c>
      <c r="AP352" s="1">
        <v>1997</v>
      </c>
      <c r="AQ352" s="1">
        <v>30</v>
      </c>
    </row>
    <row r="353" spans="1:43" ht="14.45" customHeight="1" x14ac:dyDescent="0.25">
      <c r="A353" s="1">
        <v>54085010</v>
      </c>
      <c r="B353" s="1" t="s">
        <v>1277</v>
      </c>
      <c r="C353" s="1">
        <v>4.6881944439999996</v>
      </c>
      <c r="D353" s="1">
        <v>-76.934250000000006</v>
      </c>
      <c r="E353" s="1">
        <v>28</v>
      </c>
      <c r="F353" s="1" t="s">
        <v>691</v>
      </c>
      <c r="G353" s="1" t="s">
        <v>891</v>
      </c>
      <c r="H353" s="39">
        <v>34.6</v>
      </c>
      <c r="I353" s="1">
        <v>1998</v>
      </c>
      <c r="J353" s="1">
        <v>9</v>
      </c>
      <c r="K353" s="39">
        <v>35</v>
      </c>
      <c r="L353" s="1">
        <v>1995</v>
      </c>
      <c r="M353" s="1">
        <v>24</v>
      </c>
      <c r="N353" s="39">
        <v>35</v>
      </c>
      <c r="O353" s="1">
        <v>1995</v>
      </c>
      <c r="P353" s="1">
        <v>14</v>
      </c>
      <c r="Q353" s="39">
        <v>35</v>
      </c>
      <c r="R353" s="1">
        <v>1983</v>
      </c>
      <c r="S353" s="1">
        <v>24</v>
      </c>
      <c r="T353" s="39">
        <v>35</v>
      </c>
      <c r="U353" s="1">
        <v>1995</v>
      </c>
      <c r="V353" s="1">
        <v>1</v>
      </c>
      <c r="W353" s="39">
        <v>35</v>
      </c>
      <c r="X353" s="1">
        <v>2015</v>
      </c>
      <c r="Y353" s="1">
        <v>22</v>
      </c>
      <c r="Z353" s="39">
        <v>36</v>
      </c>
      <c r="AA353" s="1">
        <v>2015</v>
      </c>
      <c r="AB353" s="1">
        <v>25</v>
      </c>
      <c r="AC353" s="39">
        <v>35</v>
      </c>
      <c r="AD353" s="1">
        <v>2006</v>
      </c>
      <c r="AE353" s="1">
        <v>3</v>
      </c>
      <c r="AF353" s="39">
        <v>36</v>
      </c>
      <c r="AG353" s="1">
        <v>1999</v>
      </c>
      <c r="AH353" s="1">
        <v>21</v>
      </c>
      <c r="AI353" s="39">
        <v>35</v>
      </c>
      <c r="AJ353" s="1">
        <v>1997</v>
      </c>
      <c r="AK353" s="1">
        <v>10</v>
      </c>
      <c r="AL353" s="39">
        <v>34</v>
      </c>
      <c r="AM353" s="1">
        <v>1995</v>
      </c>
      <c r="AN353" s="1">
        <v>16</v>
      </c>
      <c r="AO353" s="39">
        <v>34.5</v>
      </c>
      <c r="AP353" s="1">
        <v>1997</v>
      </c>
      <c r="AQ353" s="1">
        <v>12</v>
      </c>
    </row>
    <row r="354" spans="1:43" ht="14.45" customHeight="1" x14ac:dyDescent="0.25">
      <c r="A354" s="1">
        <v>2125500032</v>
      </c>
      <c r="B354" s="1" t="s">
        <v>1278</v>
      </c>
      <c r="C354" s="1">
        <v>5.1700520000000001</v>
      </c>
      <c r="D354" s="1">
        <v>-74.890866000000003</v>
      </c>
      <c r="E354" s="1">
        <v>437</v>
      </c>
      <c r="F354" s="1" t="s">
        <v>484</v>
      </c>
      <c r="G354" s="1" t="s">
        <v>70</v>
      </c>
      <c r="H354" s="39">
        <v>36.799999999999997</v>
      </c>
      <c r="I354" s="1">
        <v>2024</v>
      </c>
      <c r="J354" s="1">
        <v>26</v>
      </c>
      <c r="K354" s="39">
        <v>37.4</v>
      </c>
      <c r="L354" s="1">
        <v>2020</v>
      </c>
      <c r="M354" s="1">
        <v>12</v>
      </c>
      <c r="N354" s="39">
        <v>38</v>
      </c>
      <c r="O354" s="1">
        <v>2018</v>
      </c>
      <c r="P354" s="1">
        <v>12</v>
      </c>
      <c r="Q354" s="39">
        <v>37</v>
      </c>
      <c r="R354" s="1">
        <v>2020</v>
      </c>
      <c r="S354" s="1">
        <v>8</v>
      </c>
      <c r="T354" s="39">
        <v>35.4</v>
      </c>
      <c r="U354" s="1">
        <v>2020</v>
      </c>
      <c r="V354" s="1">
        <v>10</v>
      </c>
      <c r="W354" s="39">
        <v>35.200000000000003</v>
      </c>
      <c r="X354" s="1">
        <v>2019</v>
      </c>
      <c r="Y354" s="1">
        <v>27</v>
      </c>
      <c r="Z354" s="39">
        <v>36.4</v>
      </c>
      <c r="AA354" s="1">
        <v>2024</v>
      </c>
      <c r="AB354" s="1">
        <v>29</v>
      </c>
      <c r="AC354" s="39">
        <v>38.200000000000003</v>
      </c>
      <c r="AD354" s="1">
        <v>2019</v>
      </c>
      <c r="AE354" s="1">
        <v>27</v>
      </c>
      <c r="AF354" s="39">
        <v>38.4</v>
      </c>
      <c r="AG354" s="1">
        <v>2019</v>
      </c>
      <c r="AH354" s="1">
        <v>11</v>
      </c>
      <c r="AI354" s="39">
        <v>35.4</v>
      </c>
      <c r="AJ354" s="1">
        <v>2018</v>
      </c>
      <c r="AK354" s="1">
        <v>8</v>
      </c>
      <c r="AL354" s="39">
        <v>33.799999999999997</v>
      </c>
      <c r="AM354" s="1">
        <v>2018</v>
      </c>
      <c r="AN354" s="1">
        <v>8</v>
      </c>
      <c r="AO354" s="39">
        <v>35</v>
      </c>
      <c r="AP354" s="1">
        <v>2019</v>
      </c>
      <c r="AQ354" s="1">
        <v>25</v>
      </c>
    </row>
    <row r="355" spans="1:43" ht="14.45" customHeight="1" x14ac:dyDescent="0.25">
      <c r="A355" s="1">
        <v>2502500007</v>
      </c>
      <c r="B355" s="1" t="s">
        <v>1279</v>
      </c>
      <c r="C355" s="1">
        <v>8.1159111110000008</v>
      </c>
      <c r="D355" s="1">
        <v>-75.413399999999996</v>
      </c>
      <c r="E355" s="1">
        <v>72</v>
      </c>
      <c r="F355" s="1" t="s">
        <v>275</v>
      </c>
      <c r="G355" s="1" t="s">
        <v>909</v>
      </c>
      <c r="H355" s="39">
        <v>37</v>
      </c>
      <c r="I355" s="1">
        <v>2019</v>
      </c>
      <c r="J355" s="1">
        <v>20</v>
      </c>
      <c r="K355" s="39">
        <v>38.200000000000003</v>
      </c>
      <c r="L355" s="1">
        <v>2019</v>
      </c>
      <c r="M355" s="1">
        <v>21</v>
      </c>
      <c r="N355" s="39">
        <v>38.4</v>
      </c>
      <c r="O355" s="1">
        <v>2019</v>
      </c>
      <c r="P355" s="1">
        <v>13</v>
      </c>
      <c r="Q355" s="39">
        <v>37.4</v>
      </c>
      <c r="R355" s="1">
        <v>2021</v>
      </c>
      <c r="S355" s="1">
        <v>21</v>
      </c>
      <c r="T355" s="39">
        <v>37.200000000000003</v>
      </c>
      <c r="U355" s="1">
        <v>2019</v>
      </c>
      <c r="V355" s="1">
        <v>5</v>
      </c>
      <c r="W355" s="39">
        <v>37.200000000000003</v>
      </c>
      <c r="X355" s="1">
        <v>2019</v>
      </c>
      <c r="Y355" s="1">
        <v>22</v>
      </c>
      <c r="Z355" s="39">
        <v>36.799999999999997</v>
      </c>
      <c r="AA355" s="1">
        <v>2019</v>
      </c>
      <c r="AB355" s="1">
        <v>5</v>
      </c>
      <c r="AC355" s="39">
        <v>36.6</v>
      </c>
      <c r="AD355" s="1">
        <v>2019</v>
      </c>
      <c r="AE355" s="1">
        <v>4</v>
      </c>
      <c r="AF355" s="39">
        <v>36.4</v>
      </c>
      <c r="AG355" s="1">
        <v>2019</v>
      </c>
      <c r="AH355" s="1">
        <v>11</v>
      </c>
      <c r="AI355" s="39">
        <v>36.4</v>
      </c>
      <c r="AJ355" s="1">
        <v>2019</v>
      </c>
      <c r="AK355" s="1">
        <v>27</v>
      </c>
      <c r="AL355" s="39">
        <v>36.299999999999997</v>
      </c>
      <c r="AM355" s="1">
        <v>2017</v>
      </c>
      <c r="AN355" s="1">
        <v>5</v>
      </c>
      <c r="AO355" s="39">
        <v>36.200000000000003</v>
      </c>
      <c r="AP355" s="1">
        <v>2018</v>
      </c>
      <c r="AQ355" s="1">
        <v>29</v>
      </c>
    </row>
    <row r="356" spans="1:43" ht="14.45" customHeight="1" x14ac:dyDescent="0.25">
      <c r="A356" s="1">
        <v>3502500006</v>
      </c>
      <c r="B356" s="1" t="s">
        <v>1280</v>
      </c>
      <c r="C356" s="1">
        <v>3.9325472220000002</v>
      </c>
      <c r="D356" s="1">
        <v>-73.242963888999995</v>
      </c>
      <c r="E356" s="1">
        <v>277</v>
      </c>
      <c r="F356" s="1" t="s">
        <v>211</v>
      </c>
      <c r="G356" s="1" t="s">
        <v>95</v>
      </c>
      <c r="H356" s="39">
        <v>37</v>
      </c>
      <c r="I356" s="1">
        <v>2024</v>
      </c>
      <c r="J356" s="1">
        <v>30</v>
      </c>
      <c r="K356" s="39">
        <v>37</v>
      </c>
      <c r="L356" s="1">
        <v>2019</v>
      </c>
      <c r="M356" s="1">
        <v>21</v>
      </c>
      <c r="N356" s="39">
        <v>37</v>
      </c>
      <c r="O356" s="1">
        <v>2020</v>
      </c>
      <c r="P356" s="1">
        <v>6</v>
      </c>
      <c r="Q356" s="39">
        <v>36.6</v>
      </c>
      <c r="R356" s="1">
        <v>2024</v>
      </c>
      <c r="S356" s="1">
        <v>15</v>
      </c>
      <c r="T356" s="39">
        <v>34.6</v>
      </c>
      <c r="U356" s="1">
        <v>2024</v>
      </c>
      <c r="V356" s="1">
        <v>7</v>
      </c>
      <c r="W356" s="39">
        <v>33</v>
      </c>
      <c r="X356" s="1">
        <v>2018</v>
      </c>
      <c r="Y356" s="1">
        <v>12</v>
      </c>
      <c r="Z356" s="39">
        <v>33.4</v>
      </c>
      <c r="AA356" s="1">
        <v>2023</v>
      </c>
      <c r="AB356" s="1">
        <v>26</v>
      </c>
      <c r="AC356" s="39">
        <v>35.4</v>
      </c>
      <c r="AD356" s="1">
        <v>2023</v>
      </c>
      <c r="AE356" s="1">
        <v>26</v>
      </c>
      <c r="AF356" s="39">
        <v>35.799999999999997</v>
      </c>
      <c r="AG356" s="1">
        <v>2024</v>
      </c>
      <c r="AH356" s="1">
        <v>16</v>
      </c>
      <c r="AI356" s="39">
        <v>35.4</v>
      </c>
      <c r="AJ356" s="1">
        <v>2023</v>
      </c>
      <c r="AK356" s="1">
        <v>2</v>
      </c>
      <c r="AL356" s="39">
        <v>35.799999999999997</v>
      </c>
      <c r="AM356" s="1">
        <v>2018</v>
      </c>
      <c r="AN356" s="1">
        <v>26</v>
      </c>
      <c r="AO356" s="39">
        <v>36</v>
      </c>
      <c r="AP356" s="1">
        <v>2020</v>
      </c>
      <c r="AQ356" s="1">
        <v>1</v>
      </c>
    </row>
  </sheetData>
  <mergeCells count="19">
    <mergeCell ref="A1:A2"/>
    <mergeCell ref="H1:J1"/>
    <mergeCell ref="AI1:AK1"/>
    <mergeCell ref="D1:D2"/>
    <mergeCell ref="F1:F2"/>
    <mergeCell ref="K1:M1"/>
    <mergeCell ref="AC1:AE1"/>
    <mergeCell ref="T1:V1"/>
    <mergeCell ref="AO1:AQ1"/>
    <mergeCell ref="B1:B2"/>
    <mergeCell ref="Z1:AB1"/>
    <mergeCell ref="AF1:AH1"/>
    <mergeCell ref="AL1:AN1"/>
    <mergeCell ref="G1:G2"/>
    <mergeCell ref="W1:Y1"/>
    <mergeCell ref="C1:C2"/>
    <mergeCell ref="N1:P1"/>
    <mergeCell ref="E1:E2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"/>
  <sheetViews>
    <sheetView workbookViewId="0">
      <selection activeCell="D3" sqref="A3:D3"/>
    </sheetView>
  </sheetViews>
  <sheetFormatPr baseColWidth="10" defaultColWidth="11.42578125" defaultRowHeight="12.75" x14ac:dyDescent="0.2"/>
  <cols>
    <col min="1" max="2" width="11.42578125" style="42" customWidth="1"/>
    <col min="3" max="3" width="73.140625" style="42" customWidth="1"/>
    <col min="4" max="155" width="11.42578125" style="42" customWidth="1"/>
    <col min="156" max="16384" width="11.42578125" style="42"/>
  </cols>
  <sheetData>
    <row r="1" spans="1:4" x14ac:dyDescent="0.2">
      <c r="A1" s="41" t="s">
        <v>1281</v>
      </c>
      <c r="B1" s="41" t="s">
        <v>1282</v>
      </c>
      <c r="C1" s="41" t="s">
        <v>1283</v>
      </c>
      <c r="D1" s="41" t="s">
        <v>1284</v>
      </c>
    </row>
    <row r="2" spans="1:4" ht="38.25" customHeight="1" x14ac:dyDescent="0.2">
      <c r="A2" s="43">
        <v>46071</v>
      </c>
      <c r="B2" s="44" t="s">
        <v>1285</v>
      </c>
      <c r="C2" s="45" t="s">
        <v>1286</v>
      </c>
      <c r="D2" s="44" t="s">
        <v>1287</v>
      </c>
    </row>
    <row r="3" spans="1:4" ht="51" customHeight="1" x14ac:dyDescent="0.2">
      <c r="A3" s="43">
        <v>46076</v>
      </c>
      <c r="B3" s="44" t="s">
        <v>1285</v>
      </c>
      <c r="C3" s="45" t="s">
        <v>1288</v>
      </c>
      <c r="D3" s="44" t="s">
        <v>1287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Temperatura</vt:lpstr>
      <vt:lpstr>Climatologia_TMAX</vt:lpstr>
      <vt:lpstr>Maximos_TMAX</vt:lpstr>
      <vt:lpstr>Control_Cambios</vt:lpstr>
      <vt:lpstr>Temperatura!Área_de_impresión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IDEAM</dc:creator>
  <cp:lastModifiedBy>Araminta Vega Burgos</cp:lastModifiedBy>
  <cp:lastPrinted>2017-06-11T12:02:38Z</cp:lastPrinted>
  <dcterms:created xsi:type="dcterms:W3CDTF">2008-10-19T17:20:03Z</dcterms:created>
  <dcterms:modified xsi:type="dcterms:W3CDTF">2026-09-26T16:02:17Z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2026-09-26T16:02:17Z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c232bdd4-2e89-4906-bdfe-4a05e8598853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