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nny\OneDrive\Desktop\CONTRATO 062_2025\Indicadores IDEAM\PUBLICACIÓN INDICADORES 2025\Tasa cambio coberturas\Finales publicados\"/>
    </mc:Choice>
  </mc:AlternateContent>
  <xr:revisionPtr revIDLastSave="0" documentId="13_ncr:1_{EE29AC56-A314-4577-BBF7-8A3F747DB5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sa cambio coberturas" sheetId="35" r:id="rId1"/>
  </sheets>
  <definedNames>
    <definedName name="_xlnm._FilterDatabase" localSheetId="0" hidden="1">'Tasa cambio coberturas'!$B$6:$R$63</definedName>
    <definedName name="_xlnm.Print_Area" localSheetId="0">'Tasa cambio coberturas'!$H$4:$L$63</definedName>
    <definedName name="_xlnm.Print_Titles" localSheetId="0">'Tasa cambio coberturas'!$4:$6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7" i="35" l="1"/>
  <c r="P8" i="35"/>
  <c r="P9" i="35"/>
  <c r="P10" i="35"/>
  <c r="P11" i="35"/>
  <c r="P12" i="35"/>
  <c r="P13" i="35"/>
  <c r="P14" i="35"/>
  <c r="P15" i="35"/>
  <c r="P16" i="35"/>
  <c r="P17" i="35"/>
  <c r="P18" i="35"/>
  <c r="P19" i="35"/>
  <c r="P20" i="35"/>
  <c r="P21" i="35"/>
  <c r="P22" i="35"/>
  <c r="P23" i="35"/>
  <c r="P24" i="35"/>
  <c r="P25" i="35"/>
  <c r="P26" i="35"/>
  <c r="P27" i="35"/>
  <c r="P28" i="35"/>
  <c r="P29" i="35"/>
  <c r="P30" i="35"/>
  <c r="P31" i="35"/>
  <c r="P32" i="35"/>
  <c r="P33" i="35"/>
  <c r="P34" i="35"/>
  <c r="P35" i="35"/>
  <c r="P36" i="35"/>
  <c r="P37" i="35"/>
  <c r="P38" i="35"/>
  <c r="P39" i="35"/>
  <c r="P40" i="35"/>
  <c r="P41" i="35"/>
  <c r="P42" i="35"/>
  <c r="P43" i="35"/>
  <c r="P44" i="35"/>
  <c r="P45" i="35"/>
  <c r="P46" i="35"/>
  <c r="P47" i="35"/>
  <c r="P48" i="35"/>
  <c r="P49" i="35"/>
  <c r="P50" i="35"/>
  <c r="P51" i="35"/>
  <c r="P52" i="35"/>
  <c r="P53" i="35"/>
  <c r="P54" i="35"/>
  <c r="P55" i="35"/>
  <c r="P56" i="35"/>
  <c r="P57" i="35"/>
  <c r="P58" i="35"/>
  <c r="P59" i="35"/>
  <c r="P60" i="35"/>
  <c r="P61" i="35"/>
  <c r="O8" i="35"/>
  <c r="O9" i="35"/>
  <c r="O10" i="35"/>
  <c r="O11" i="35"/>
  <c r="O12" i="35"/>
  <c r="O13" i="35"/>
  <c r="O14" i="35"/>
  <c r="O15" i="35"/>
  <c r="O16" i="35"/>
  <c r="O17" i="35"/>
  <c r="O18" i="35"/>
  <c r="O19" i="35"/>
  <c r="O20" i="35"/>
  <c r="O21" i="35"/>
  <c r="O22" i="35"/>
  <c r="O23" i="35"/>
  <c r="O24" i="35"/>
  <c r="O25" i="35"/>
  <c r="O26" i="35"/>
  <c r="O27" i="35"/>
  <c r="O28" i="35"/>
  <c r="O29" i="35"/>
  <c r="O30" i="35"/>
  <c r="O31" i="35"/>
  <c r="O32" i="35"/>
  <c r="O33" i="35"/>
  <c r="O34" i="35"/>
  <c r="O35" i="35"/>
  <c r="O36" i="35"/>
  <c r="O37" i="35"/>
  <c r="O38" i="35"/>
  <c r="O39" i="35"/>
  <c r="O40" i="35"/>
  <c r="O41" i="35"/>
  <c r="O42" i="35"/>
  <c r="O43" i="35"/>
  <c r="O44" i="35"/>
  <c r="O45" i="35"/>
  <c r="O46" i="35"/>
  <c r="O47" i="35"/>
  <c r="O48" i="35"/>
  <c r="O49" i="35"/>
  <c r="O50" i="35"/>
  <c r="O51" i="35"/>
  <c r="O52" i="35"/>
  <c r="O53" i="35"/>
  <c r="O54" i="35"/>
  <c r="O55" i="35"/>
  <c r="O56" i="35"/>
  <c r="O57" i="35"/>
  <c r="O58" i="35"/>
  <c r="O59" i="35"/>
  <c r="O60" i="35"/>
  <c r="O61" i="35"/>
  <c r="O62" i="35"/>
  <c r="O7" i="35"/>
  <c r="N8" i="35"/>
  <c r="N9" i="35"/>
  <c r="N10" i="35"/>
  <c r="N11" i="35"/>
  <c r="N12" i="35"/>
  <c r="N13" i="35"/>
  <c r="N14" i="35"/>
  <c r="N15" i="35"/>
  <c r="N16" i="35"/>
  <c r="N17" i="35"/>
  <c r="N18" i="35"/>
  <c r="N19" i="35"/>
  <c r="N20" i="35"/>
  <c r="N21" i="35"/>
  <c r="N22" i="35"/>
  <c r="N23" i="35"/>
  <c r="N24" i="35"/>
  <c r="N25" i="35"/>
  <c r="N26" i="35"/>
  <c r="N27" i="35"/>
  <c r="N28" i="35"/>
  <c r="N29" i="35"/>
  <c r="N30" i="35"/>
  <c r="N31" i="35"/>
  <c r="N32" i="35"/>
  <c r="N33" i="35"/>
  <c r="N34" i="35"/>
  <c r="N35" i="35"/>
  <c r="N36" i="35"/>
  <c r="N37" i="35"/>
  <c r="N38" i="35"/>
  <c r="N39" i="35"/>
  <c r="N40" i="35"/>
  <c r="N41" i="35"/>
  <c r="N42" i="35"/>
  <c r="N43" i="35"/>
  <c r="N44" i="35"/>
  <c r="N45" i="35"/>
  <c r="N46" i="35"/>
  <c r="N47" i="35"/>
  <c r="N48" i="35"/>
  <c r="N49" i="35"/>
  <c r="N50" i="35"/>
  <c r="N51" i="35"/>
  <c r="N52" i="35"/>
  <c r="N53" i="35"/>
  <c r="N54" i="35"/>
  <c r="N55" i="35"/>
  <c r="N56" i="35"/>
  <c r="N57" i="35"/>
  <c r="N58" i="35"/>
  <c r="N59" i="35"/>
  <c r="N60" i="35"/>
  <c r="N61" i="35"/>
  <c r="N62" i="35"/>
  <c r="N7" i="35"/>
  <c r="M8" i="35"/>
  <c r="M9" i="35"/>
  <c r="M10" i="35"/>
  <c r="M11" i="35"/>
  <c r="M12" i="35"/>
  <c r="M13" i="35"/>
  <c r="M14" i="35"/>
  <c r="M15" i="35"/>
  <c r="M16" i="35"/>
  <c r="M17" i="35"/>
  <c r="M18" i="35"/>
  <c r="M19" i="35"/>
  <c r="M20" i="35"/>
  <c r="M21" i="35"/>
  <c r="M22" i="35"/>
  <c r="M23" i="35"/>
  <c r="M24" i="35"/>
  <c r="M25" i="35"/>
  <c r="M27" i="35"/>
  <c r="M28" i="35"/>
  <c r="M29" i="35"/>
  <c r="M30" i="35"/>
  <c r="M31" i="35"/>
  <c r="M32" i="35"/>
  <c r="M33" i="35"/>
  <c r="M34" i="35"/>
  <c r="M35" i="35"/>
  <c r="M36" i="35"/>
  <c r="M37" i="35"/>
  <c r="M38" i="35"/>
  <c r="M39" i="35"/>
  <c r="M40" i="35"/>
  <c r="M41" i="35"/>
  <c r="M42" i="35"/>
  <c r="M43" i="35"/>
  <c r="M44" i="35"/>
  <c r="M45" i="35"/>
  <c r="M46" i="35"/>
  <c r="M47" i="35"/>
  <c r="M48" i="35"/>
  <c r="M49" i="35"/>
  <c r="M50" i="35"/>
  <c r="M51" i="35"/>
  <c r="M52" i="35"/>
  <c r="M53" i="35"/>
  <c r="M54" i="35"/>
  <c r="M55" i="35"/>
  <c r="M56" i="35"/>
  <c r="M57" i="35"/>
  <c r="M58" i="35"/>
  <c r="M59" i="35"/>
  <c r="M60" i="35"/>
  <c r="M61" i="35"/>
  <c r="M62" i="35"/>
  <c r="M7" i="35"/>
  <c r="L63" i="35"/>
  <c r="K63" i="35"/>
  <c r="J63" i="35"/>
  <c r="I63" i="35"/>
  <c r="H63" i="35"/>
</calcChain>
</file>

<file path=xl/sharedStrings.xml><?xml version="1.0" encoding="utf-8"?>
<sst xmlns="http://schemas.openxmlformats.org/spreadsheetml/2006/main" count="157" uniqueCount="155">
  <si>
    <t>Indeterminado</t>
  </si>
  <si>
    <t>(-)</t>
  </si>
  <si>
    <t>Superficie 
(ha)</t>
  </si>
  <si>
    <t>2007 a 2011</t>
  </si>
  <si>
    <t>Territorios Artificializados</t>
  </si>
  <si>
    <t>Zonas urbanizadas</t>
  </si>
  <si>
    <t>1.1.1.</t>
  </si>
  <si>
    <t>Tejido urbano continuo</t>
  </si>
  <si>
    <t>1.1.2.</t>
  </si>
  <si>
    <t>Tejido urbano discontinuo</t>
  </si>
  <si>
    <t>Zonas industriales o comerciales y redes de comunicación</t>
  </si>
  <si>
    <t>1.2.1.</t>
  </si>
  <si>
    <t>Zonas industriales o comerciales</t>
  </si>
  <si>
    <t>1.2.2.</t>
  </si>
  <si>
    <t>Red vial, ferroviaria y terrenos asociados</t>
  </si>
  <si>
    <t>1.2.3.</t>
  </si>
  <si>
    <t>Zonas portuarias</t>
  </si>
  <si>
    <t>1.2.4.</t>
  </si>
  <si>
    <t>Aeropuertos</t>
  </si>
  <si>
    <t>1.2.5.</t>
  </si>
  <si>
    <t>Obras hidráulicas</t>
  </si>
  <si>
    <t>Zonas de extracción minera y escombrera</t>
  </si>
  <si>
    <t>1.3.1.</t>
  </si>
  <si>
    <t>Zonas de extracción minera</t>
  </si>
  <si>
    <t>1.3.2.</t>
  </si>
  <si>
    <t>Zona de disposición de residuos</t>
  </si>
  <si>
    <t>Zonas verdes artificializadas, no agrícolas</t>
  </si>
  <si>
    <t>1.4.1.</t>
  </si>
  <si>
    <t>Zonas verdes urbanas</t>
  </si>
  <si>
    <t>1.4.2.</t>
  </si>
  <si>
    <t>Instalaciones recreativas</t>
  </si>
  <si>
    <t>Cultivos transitorios</t>
  </si>
  <si>
    <t>2.1.1.</t>
  </si>
  <si>
    <t>Otros cultivos transitorios</t>
  </si>
  <si>
    <t>2.1.2.</t>
  </si>
  <si>
    <t>Cereales</t>
  </si>
  <si>
    <t>2.1.3.</t>
  </si>
  <si>
    <t>Oleaginosas y leguminosas</t>
  </si>
  <si>
    <t>2.1.4.</t>
  </si>
  <si>
    <t>Hortalizas</t>
  </si>
  <si>
    <t>2.1.5.</t>
  </si>
  <si>
    <t>Tubérculos</t>
  </si>
  <si>
    <t>Cultivos permanentes</t>
  </si>
  <si>
    <t>2.2.1.</t>
  </si>
  <si>
    <t>Cultivos permanentes herbáceos</t>
  </si>
  <si>
    <t>2.2.2.</t>
  </si>
  <si>
    <t>Cultivos permanentes arbustivos</t>
  </si>
  <si>
    <t>2.2.3.</t>
  </si>
  <si>
    <t>Cultivos permanentes arbóreos</t>
  </si>
  <si>
    <t>2.2.4.</t>
  </si>
  <si>
    <t>Cultivos agroforestales</t>
  </si>
  <si>
    <t>2.2.5.</t>
  </si>
  <si>
    <t>Cultivos confinados</t>
  </si>
  <si>
    <t>Pastos</t>
  </si>
  <si>
    <t>2.3.1.</t>
  </si>
  <si>
    <t>Pastos limpios</t>
  </si>
  <si>
    <t>2.3.2.</t>
  </si>
  <si>
    <t>Pastos arbolados</t>
  </si>
  <si>
    <t>2.3.3.</t>
  </si>
  <si>
    <t>Pastos enmalezados</t>
  </si>
  <si>
    <t>2.4.1.</t>
  </si>
  <si>
    <t>Mosaico de cultivos</t>
  </si>
  <si>
    <t>2.4.2.</t>
  </si>
  <si>
    <t>Mosaico de pastos y cultivos</t>
  </si>
  <si>
    <t>2.4.3.</t>
  </si>
  <si>
    <t>Mosaico de cultivos, pastos y espacios naturales</t>
  </si>
  <si>
    <t>2.4.4.</t>
  </si>
  <si>
    <t>Mosaico de pastos con espacios naturales</t>
  </si>
  <si>
    <t>2.4.5.</t>
  </si>
  <si>
    <t>Mosaico de cultivos con espacios naturales</t>
  </si>
  <si>
    <t>Bosques</t>
  </si>
  <si>
    <t>3.1.1.</t>
  </si>
  <si>
    <t>Bosque denso</t>
  </si>
  <si>
    <t>3.1.2.</t>
  </si>
  <si>
    <t>Bosque abierto</t>
  </si>
  <si>
    <t>3.1.3.</t>
  </si>
  <si>
    <t>Bosque fragmentado</t>
  </si>
  <si>
    <t>3.1.4.</t>
  </si>
  <si>
    <t>Bosque de galería y ripario</t>
  </si>
  <si>
    <t>3.1.5.</t>
  </si>
  <si>
    <t>Plantación forestal</t>
  </si>
  <si>
    <t>3.2.1.</t>
  </si>
  <si>
    <t>Herbazal</t>
  </si>
  <si>
    <t>3.2.2.</t>
  </si>
  <si>
    <t>Arbustal</t>
  </si>
  <si>
    <t>3.2.3.</t>
  </si>
  <si>
    <t>Vegetación secundaria o en transición</t>
  </si>
  <si>
    <t>3.3.1.</t>
  </si>
  <si>
    <t>Zonas arenosas naturales</t>
  </si>
  <si>
    <t>3.3.2.</t>
  </si>
  <si>
    <t>Afloramientos rocosos</t>
  </si>
  <si>
    <t>3.3.3.</t>
  </si>
  <si>
    <t>Tierras desnudas y degradadas</t>
  </si>
  <si>
    <t>3.3.4.</t>
  </si>
  <si>
    <t>Zonas quemadas</t>
  </si>
  <si>
    <t>3.3.5.</t>
  </si>
  <si>
    <t>Zonas glaciares y nivales</t>
  </si>
  <si>
    <t>4.1.1.</t>
  </si>
  <si>
    <t>Zonas Pantanosas</t>
  </si>
  <si>
    <t>4.1.2.</t>
  </si>
  <si>
    <t>Turberas</t>
  </si>
  <si>
    <t>4.1.3.</t>
  </si>
  <si>
    <t>Vegetación acuática sobre cuerpos de agua</t>
  </si>
  <si>
    <t>4.2.1.</t>
  </si>
  <si>
    <t>Pantanos costeros</t>
  </si>
  <si>
    <t>4.2.2.</t>
  </si>
  <si>
    <t>Salitral</t>
  </si>
  <si>
    <t>4.2.3.</t>
  </si>
  <si>
    <t>Sedimentos expuestos en bajamar</t>
  </si>
  <si>
    <t>Superficies de agua</t>
  </si>
  <si>
    <t>Aguas continentales</t>
  </si>
  <si>
    <t>5.1.1.</t>
  </si>
  <si>
    <t>Ríos (50 m)</t>
  </si>
  <si>
    <t>5.1.2.</t>
  </si>
  <si>
    <t>Lagunas, lagos y ciénagas naturales</t>
  </si>
  <si>
    <t>5.1.3.</t>
  </si>
  <si>
    <t>Canales</t>
  </si>
  <si>
    <t>5.1.4.</t>
  </si>
  <si>
    <t>Cuerpos de agua artificiales</t>
  </si>
  <si>
    <t>Aguas maritimas</t>
  </si>
  <si>
    <t>5.2.1.</t>
  </si>
  <si>
    <t>Lagunas costeras</t>
  </si>
  <si>
    <t>5.2.2.</t>
  </si>
  <si>
    <t>Mares y océanos</t>
  </si>
  <si>
    <t>5.2.3.</t>
  </si>
  <si>
    <t>Estanques para acuicultura marina</t>
  </si>
  <si>
    <t>Sin información</t>
  </si>
  <si>
    <t>9.9. S</t>
  </si>
  <si>
    <t>Código nivel 1</t>
  </si>
  <si>
    <t>Código nivel 3</t>
  </si>
  <si>
    <t>Código nivel 2</t>
  </si>
  <si>
    <t>Cobertura a nivel 2</t>
  </si>
  <si>
    <t>Cobertura a nivel 1</t>
  </si>
  <si>
    <t>Cobertura a nivel 3</t>
  </si>
  <si>
    <t>Total general</t>
  </si>
  <si>
    <t>2000-2002</t>
  </si>
  <si>
    <t>2005-2009</t>
  </si>
  <si>
    <t>2010-2012</t>
  </si>
  <si>
    <t>Colombia. Tasa anual de cambio de la superficie cubierta por diferentes coberturas.</t>
  </si>
  <si>
    <t>2018 v2</t>
  </si>
  <si>
    <t>2011 a 2018</t>
  </si>
  <si>
    <t>2018 a 2020</t>
  </si>
  <si>
    <t>Tasa anual de cambio a
(%)</t>
  </si>
  <si>
    <r>
      <rPr>
        <b/>
        <sz val="10"/>
        <rFont val="Verdana"/>
        <family val="2"/>
      </rPr>
      <t>Fuente</t>
    </r>
    <r>
      <rPr>
        <sz val="10"/>
        <rFont val="Verdana"/>
        <family val="2"/>
      </rPr>
      <t>: Instituto de Hidrología, Meteorología y Estudios Ambientales  - IDEAM. Subdirección de Ecosistemas e Información Ambiental. Grupo de Suelos y Tierras. 2025. Mapas nacionales de coberturas de la tierra (Escala 1:100.000),  2000–2002 (2010); 2005–2009  (2012) , 2010–2012  (2015), 2018V2 (2024) y 2020 (2024) República de Colombia.</t>
    </r>
  </si>
  <si>
    <t>2001 a 2007</t>
  </si>
  <si>
    <t>Áreas abiertas, sin o con poca vegetación</t>
  </si>
  <si>
    <t>Áreas húmedas continentales</t>
  </si>
  <si>
    <t>Áreas húmedas costeras</t>
  </si>
  <si>
    <t>Área con vegetación herbácea y/o arbustiva</t>
  </si>
  <si>
    <t>Áreas agrícolas heterogéneas</t>
  </si>
  <si>
    <t>Territorios Agrícolas</t>
  </si>
  <si>
    <t>Bosques y áreas seminaturales</t>
  </si>
  <si>
    <t>Áreas húmedas</t>
  </si>
  <si>
    <r>
      <rPr>
        <b/>
        <sz val="10"/>
        <rFont val="Verdana"/>
        <family val="2"/>
      </rPr>
      <t xml:space="preserve">Fecha de actualización: </t>
    </r>
    <r>
      <rPr>
        <sz val="10"/>
        <rFont val="Verdana"/>
        <family val="2"/>
      </rPr>
      <t>junio 20 de 2025.</t>
    </r>
  </si>
  <si>
    <r>
      <rPr>
        <b/>
        <sz val="10"/>
        <rFont val="Verdana"/>
        <family val="2"/>
      </rPr>
      <t>Notas:</t>
    </r>
    <r>
      <rPr>
        <sz val="10"/>
        <rFont val="Verdana"/>
        <family val="2"/>
      </rPr>
      <t xml:space="preserve">
1.</t>
    </r>
    <r>
      <rPr>
        <sz val="10"/>
        <color theme="1"/>
        <rFont val="Verdana"/>
        <family val="2"/>
      </rPr>
      <t xml:space="preserve">  El cálculo de este indicador implica conocer la superficie cubierta por diferentes coberturas en por lo menos dos momentos diferentes; ya que algunos de los mapas de coberturas se desarrollaron con imágenes de un periodo de tiempo de varios años, se asumió que el mapa 2000-2002 corresponde al momento de tiempo t1 (2001), el mapa 2005-2009 al momento t2 (2007) y el mapa 2010-2012 al momento t3 (2011). </t>
    </r>
    <r>
      <rPr>
        <sz val="10"/>
        <rFont val="Verdana"/>
        <family val="2"/>
      </rPr>
      <t xml:space="preserve">Los mapas 2018v2 y posteriores al ser de imágenes de un solo año corresponden con la misma temporalidad. 
2. La información se presenta al tercer nivel jerárquico conforme a la Leyenda Nacional de Coberturas de la Tierra publicada en el año 2010.
</t>
    </r>
    <r>
      <rPr>
        <sz val="10"/>
        <color theme="1"/>
        <rFont val="Verdana"/>
        <family val="2"/>
      </rPr>
      <t xml:space="preserve">3. Existe una diferencia entre la superficie emergida continental e insular oficial del país, reportada por el DANE y correspondiente a 114.174.800 ha (IGAC, 2012), y la superficie continental e insular emergida de acuerdo a la cartografía oficial del IGAC año 2022, la cual es insumo para el cálculo de este indicador y que corresponde a 113.661.614 ha.
4. En el periodo 2001 - 2007, la cobertura "Red vial, ferroviaria y terrenos asociados" (1.2.2), tiene una tasa negativa en razón a que en el periodo 2005-2010 se eliminaron vías secundarias en la Orinoquia que inicialmente (2000-2002) fueron interpretadas como tales, pero no cumplen con el ancho mínimo para ser representadas a la escala 1:100.000.
5. La tasa de cambio de la cobertura "Cultivos agroforestales (2.2.4)" es indeterminada, pues su superficie no se reportó en el 2001 (periodo 2000-2002), pero sí se evidenció en los periodos posteriores. 
6. A partir del periodo 2018, no se tienen zonas sin información, en razón a la mejora de los insumos y a la imputación de datos. 
7. El porcentaje de datos imputados para el 2018 es 0,926% y para el 2020 es 0,013%. </t>
    </r>
    <r>
      <rPr>
        <sz val="10"/>
        <rFont val="Verdana"/>
        <family val="2"/>
      </rPr>
      <t xml:space="preserve">
8. (-) Sin Información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</si>
</sst>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sz val="11"/>
      <color theme="1"/>
      <name val="Arial"/>
    </font>
    <font>
      <sz val="10"/>
      <color indexed="8"/>
      <name val="Verdana"/>
      <family val="2"/>
    </font>
    <font>
      <sz val="10"/>
      <name val="Verdana"/>
      <family val="2"/>
    </font>
    <font>
      <sz val="10"/>
      <color theme="1"/>
      <name val="Verdana"/>
      <family val="2"/>
    </font>
    <font>
      <sz val="9"/>
      <color indexed="8"/>
      <name val="Verdana"/>
      <family val="2"/>
    </font>
    <font>
      <b/>
      <sz val="9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8"/>
      <name val="Verdana"/>
      <family val="2"/>
    </font>
    <font>
      <sz val="11"/>
      <color indexed="8"/>
      <name val="Verdana"/>
      <family val="2"/>
    </font>
    <font>
      <b/>
      <sz val="11"/>
      <color theme="1"/>
      <name val="Verdana"/>
      <family val="2"/>
    </font>
    <font>
      <sz val="11"/>
      <name val="Verdana"/>
      <family val="2"/>
    </font>
    <font>
      <sz val="11"/>
      <color rgb="FF000000"/>
      <name val="Verdana"/>
      <family val="2"/>
    </font>
    <font>
      <sz val="11"/>
      <color theme="1"/>
      <name val="Verdana"/>
      <family val="2"/>
    </font>
    <font>
      <b/>
      <sz val="10"/>
      <name val="Verdana"/>
      <family val="2"/>
    </font>
    <font>
      <sz val="10"/>
      <color rgb="FF00B050"/>
      <name val="Verdana"/>
      <family val="2"/>
    </font>
    <font>
      <b/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hair">
        <color rgb="FF000000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10" xfId="2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4" fontId="14" fillId="0" borderId="12" xfId="2" applyNumberFormat="1" applyFont="1" applyBorder="1" applyAlignment="1">
      <alignment horizontal="right" vertical="center"/>
    </xf>
    <xf numFmtId="4" fontId="15" fillId="0" borderId="12" xfId="2" applyNumberFormat="1" applyFont="1" applyBorder="1" applyAlignment="1">
      <alignment horizontal="right" vertical="center"/>
    </xf>
    <xf numFmtId="4" fontId="11" fillId="0" borderId="4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vertical="center" wrapText="1"/>
    </xf>
    <xf numFmtId="4" fontId="14" fillId="0" borderId="13" xfId="2" applyNumberFormat="1" applyFont="1" applyBorder="1" applyAlignment="1">
      <alignment horizontal="right" vertical="center"/>
    </xf>
    <xf numFmtId="4" fontId="15" fillId="0" borderId="13" xfId="2" applyNumberFormat="1" applyFont="1" applyBorder="1" applyAlignment="1">
      <alignment horizontal="right" vertical="center"/>
    </xf>
    <xf numFmtId="0" fontId="11" fillId="0" borderId="8" xfId="0" applyFont="1" applyBorder="1" applyAlignment="1">
      <alignment horizontal="left" vertical="center" wrapText="1"/>
    </xf>
    <xf numFmtId="4" fontId="14" fillId="0" borderId="14" xfId="2" applyNumberFormat="1" applyFont="1" applyBorder="1" applyAlignment="1">
      <alignment horizontal="right" vertical="center"/>
    </xf>
    <xf numFmtId="4" fontId="15" fillId="0" borderId="14" xfId="2" applyNumberFormat="1" applyFont="1" applyBorder="1" applyAlignment="1">
      <alignment horizontal="right" vertical="center"/>
    </xf>
    <xf numFmtId="3" fontId="15" fillId="0" borderId="10" xfId="2" applyNumberFormat="1" applyFont="1" applyBorder="1" applyAlignment="1">
      <alignment horizontal="right" vertical="center"/>
    </xf>
    <xf numFmtId="0" fontId="11" fillId="0" borderId="15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vertical="center" wrapText="1"/>
    </xf>
    <xf numFmtId="4" fontId="13" fillId="0" borderId="20" xfId="1" applyNumberFormat="1" applyFont="1" applyBorder="1" applyAlignment="1">
      <alignment horizontal="center" vertical="center"/>
    </xf>
    <xf numFmtId="4" fontId="13" fillId="0" borderId="21" xfId="1" applyNumberFormat="1" applyFont="1" applyBorder="1" applyAlignment="1">
      <alignment horizontal="center" vertical="center"/>
    </xf>
    <xf numFmtId="4" fontId="11" fillId="0" borderId="19" xfId="0" applyNumberFormat="1" applyFont="1" applyBorder="1" applyAlignment="1">
      <alignment horizontal="center" vertical="center"/>
    </xf>
    <xf numFmtId="4" fontId="11" fillId="0" borderId="5" xfId="0" applyNumberFormat="1" applyFont="1" applyBorder="1" applyAlignment="1">
      <alignment horizontal="center" vertical="center"/>
    </xf>
    <xf numFmtId="0" fontId="18" fillId="0" borderId="10" xfId="1" applyFont="1" applyBorder="1" applyAlignment="1">
      <alignment horizontal="center" vertical="center" wrapText="1"/>
    </xf>
    <xf numFmtId="0" fontId="9" fillId="0" borderId="16" xfId="0" applyFont="1" applyBorder="1" applyAlignment="1">
      <alignment horizontal="right" vertical="center"/>
    </xf>
    <xf numFmtId="0" fontId="9" fillId="0" borderId="17" xfId="0" applyFont="1" applyBorder="1" applyAlignment="1">
      <alignment horizontal="right" vertical="center"/>
    </xf>
    <xf numFmtId="0" fontId="9" fillId="0" borderId="18" xfId="0" applyFont="1" applyBorder="1" applyAlignment="1">
      <alignment horizontal="right" vertical="center"/>
    </xf>
    <xf numFmtId="0" fontId="5" fillId="2" borderId="1" xfId="1" applyFont="1" applyFill="1" applyBorder="1" applyAlignment="1">
      <alignment horizontal="left" vertical="center" wrapText="1"/>
    </xf>
    <xf numFmtId="0" fontId="5" fillId="0" borderId="0" xfId="1" applyFont="1" applyAlignment="1">
      <alignment horizontal="left" vertical="top" wrapText="1"/>
    </xf>
    <xf numFmtId="0" fontId="5" fillId="0" borderId="2" xfId="1" applyFont="1" applyBorder="1" applyAlignment="1">
      <alignment horizontal="justify" vertical="center"/>
    </xf>
    <xf numFmtId="0" fontId="17" fillId="0" borderId="2" xfId="1" applyFont="1" applyBorder="1" applyAlignment="1">
      <alignment horizontal="justify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3" xfId="0" applyFont="1" applyBorder="1" applyAlignment="1">
      <alignment vertical="center"/>
    </xf>
  </cellXfs>
  <cellStyles count="3">
    <cellStyle name="Normal" xfId="0" builtinId="0"/>
    <cellStyle name="Normal 2" xfId="2" xr:uid="{E20DBA4F-D149-449A-B3A3-B78C8E9F75FC}"/>
    <cellStyle name="Normal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128649</xdr:colOff>
      <xdr:row>1</xdr:row>
      <xdr:rowOff>123700</xdr:rowOff>
    </xdr:from>
    <xdr:to>
      <xdr:col>2</xdr:col>
      <xdr:colOff>1251856</xdr:colOff>
      <xdr:row>2</xdr:row>
      <xdr:rowOff>488030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2BA7B6-D00F-4243-B47E-95045DC67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8763" y="319643"/>
          <a:ext cx="1863436" cy="8106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72"/>
  <sheetViews>
    <sheetView showGridLines="0" tabSelected="1" zoomScale="70" zoomScaleNormal="70" workbookViewId="0">
      <selection activeCell="G77" sqref="G77"/>
    </sheetView>
  </sheetViews>
  <sheetFormatPr baseColWidth="10" defaultColWidth="11.44140625" defaultRowHeight="12.6" x14ac:dyDescent="0.3"/>
  <cols>
    <col min="1" max="1" width="5.33203125" style="1" customWidth="1"/>
    <col min="2" max="2" width="10.77734375" style="1" customWidth="1"/>
    <col min="3" max="3" width="25.6640625" style="1" customWidth="1"/>
    <col min="4" max="4" width="10.77734375" style="1" customWidth="1"/>
    <col min="5" max="5" width="25.6640625" style="1" customWidth="1"/>
    <col min="6" max="6" width="10.77734375" style="1" customWidth="1"/>
    <col min="7" max="7" width="55.77734375" style="1" customWidth="1"/>
    <col min="8" max="12" width="16.109375" style="1" customWidth="1"/>
    <col min="13" max="16" width="16.77734375" style="8" customWidth="1"/>
    <col min="17" max="16384" width="11.44140625" style="1"/>
  </cols>
  <sheetData>
    <row r="1" spans="2:18" s="2" customFormat="1" ht="15" customHeight="1" x14ac:dyDescent="0.3">
      <c r="M1" s="7"/>
      <c r="N1" s="7"/>
      <c r="O1" s="7"/>
      <c r="P1" s="7"/>
    </row>
    <row r="2" spans="2:18" s="2" customFormat="1" ht="35.1" customHeight="1" x14ac:dyDescent="0.3"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6"/>
      <c r="R2" s="6"/>
    </row>
    <row r="3" spans="2:18" s="2" customFormat="1" ht="47.25" customHeight="1" x14ac:dyDescent="0.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6"/>
      <c r="R3" s="6"/>
    </row>
    <row r="4" spans="2:18" ht="63.75" customHeight="1" x14ac:dyDescent="0.3">
      <c r="B4" s="44" t="s">
        <v>138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</row>
    <row r="5" spans="2:18" ht="32.25" customHeight="1" x14ac:dyDescent="0.3">
      <c r="B5" s="38" t="s">
        <v>128</v>
      </c>
      <c r="C5" s="39" t="s">
        <v>132</v>
      </c>
      <c r="D5" s="38" t="s">
        <v>130</v>
      </c>
      <c r="E5" s="39" t="s">
        <v>131</v>
      </c>
      <c r="F5" s="38" t="s">
        <v>129</v>
      </c>
      <c r="G5" s="39" t="s">
        <v>133</v>
      </c>
      <c r="H5" s="38" t="s">
        <v>2</v>
      </c>
      <c r="I5" s="38"/>
      <c r="J5" s="38"/>
      <c r="K5" s="38"/>
      <c r="L5" s="38"/>
      <c r="M5" s="38" t="s">
        <v>142</v>
      </c>
      <c r="N5" s="38"/>
      <c r="O5" s="38"/>
      <c r="P5" s="38"/>
    </row>
    <row r="6" spans="2:18" ht="31.5" customHeight="1" x14ac:dyDescent="0.3">
      <c r="B6" s="38"/>
      <c r="C6" s="39"/>
      <c r="D6" s="38"/>
      <c r="E6" s="39"/>
      <c r="F6" s="38"/>
      <c r="G6" s="39"/>
      <c r="H6" s="9" t="s">
        <v>135</v>
      </c>
      <c r="I6" s="9" t="s">
        <v>136</v>
      </c>
      <c r="J6" s="9" t="s">
        <v>137</v>
      </c>
      <c r="K6" s="9" t="s">
        <v>139</v>
      </c>
      <c r="L6" s="9">
        <v>2020</v>
      </c>
      <c r="M6" s="30" t="s">
        <v>144</v>
      </c>
      <c r="N6" s="30" t="s">
        <v>3</v>
      </c>
      <c r="O6" s="30" t="s">
        <v>140</v>
      </c>
      <c r="P6" s="30" t="s">
        <v>141</v>
      </c>
    </row>
    <row r="7" spans="2:18" ht="19.95" customHeight="1" x14ac:dyDescent="0.3">
      <c r="B7" s="42">
        <v>1</v>
      </c>
      <c r="C7" s="46" t="s">
        <v>4</v>
      </c>
      <c r="D7" s="43">
        <v>1.1000000000000001</v>
      </c>
      <c r="E7" s="52" t="s">
        <v>5</v>
      </c>
      <c r="F7" s="10" t="s">
        <v>6</v>
      </c>
      <c r="G7" s="11" t="s">
        <v>7</v>
      </c>
      <c r="H7" s="12">
        <v>193366.76053664397</v>
      </c>
      <c r="I7" s="12">
        <v>209057.64865773893</v>
      </c>
      <c r="J7" s="12">
        <v>224434.79552594741</v>
      </c>
      <c r="K7" s="13">
        <v>260594.18771033382</v>
      </c>
      <c r="L7" s="13">
        <v>264095.63082800427</v>
      </c>
      <c r="M7" s="14">
        <f t="shared" ref="M7:M25" si="0">+((I7/H7)^(1/(2007-2001))-1)*100</f>
        <v>1.3088471512601174</v>
      </c>
      <c r="N7" s="14">
        <f>+((J7/I7)^(1/(2011-2007))-1)*100</f>
        <v>1.7902150613918977</v>
      </c>
      <c r="O7" s="14">
        <f>+((K7/J7)^(1/(2018-2011))-1)*100</f>
        <v>2.156920052230249</v>
      </c>
      <c r="P7" s="14">
        <f>+((L7/K7)^(1/(2020-2018))-1)*100</f>
        <v>0.66957744263911323</v>
      </c>
    </row>
    <row r="8" spans="2:18" ht="19.95" customHeight="1" x14ac:dyDescent="0.3">
      <c r="B8" s="41"/>
      <c r="C8" s="47"/>
      <c r="D8" s="40"/>
      <c r="E8" s="49"/>
      <c r="F8" s="15" t="s">
        <v>8</v>
      </c>
      <c r="G8" s="16" t="s">
        <v>9</v>
      </c>
      <c r="H8" s="17">
        <v>40438.703340313194</v>
      </c>
      <c r="I8" s="17">
        <v>43974.784692796093</v>
      </c>
      <c r="J8" s="17">
        <v>63699.736501820444</v>
      </c>
      <c r="K8" s="18">
        <v>112623.51282963069</v>
      </c>
      <c r="L8" s="18">
        <v>121049.05534281772</v>
      </c>
      <c r="M8" s="14">
        <f t="shared" si="0"/>
        <v>1.4069568468570548</v>
      </c>
      <c r="N8" s="14">
        <f t="shared" ref="N8:N62" si="1">+((J8/I8)^(1/(2011-2007))-1)*100</f>
        <v>9.7067825866987469</v>
      </c>
      <c r="O8" s="14">
        <f t="shared" ref="O8:O62" si="2">+((K8/J8)^(1/(2018-2011))-1)*100</f>
        <v>8.4815592992019351</v>
      </c>
      <c r="P8" s="14">
        <f t="shared" ref="P8:P38" si="3">+((L8/K8)^(1/(2020-2018))-1)*100</f>
        <v>3.6731197664488846</v>
      </c>
    </row>
    <row r="9" spans="2:18" ht="19.95" customHeight="1" x14ac:dyDescent="0.3">
      <c r="B9" s="41"/>
      <c r="C9" s="47"/>
      <c r="D9" s="40">
        <v>1.2</v>
      </c>
      <c r="E9" s="49" t="s">
        <v>10</v>
      </c>
      <c r="F9" s="15" t="s">
        <v>11</v>
      </c>
      <c r="G9" s="16" t="s">
        <v>12</v>
      </c>
      <c r="H9" s="17">
        <v>14185.345683144296</v>
      </c>
      <c r="I9" s="17">
        <v>14631.803735089487</v>
      </c>
      <c r="J9" s="17">
        <v>17724.834373734499</v>
      </c>
      <c r="K9" s="18">
        <v>38477.565167614353</v>
      </c>
      <c r="L9" s="18">
        <v>41729.350955929171</v>
      </c>
      <c r="M9" s="14">
        <f t="shared" si="0"/>
        <v>0.51780366002005529</v>
      </c>
      <c r="N9" s="14">
        <f t="shared" si="1"/>
        <v>4.9110127939505865</v>
      </c>
      <c r="O9" s="14">
        <f t="shared" si="2"/>
        <v>11.709303078697042</v>
      </c>
      <c r="P9" s="14">
        <f t="shared" si="3"/>
        <v>4.1398682133623188</v>
      </c>
    </row>
    <row r="10" spans="2:18" s="5" customFormat="1" ht="19.95" customHeight="1" x14ac:dyDescent="0.3">
      <c r="B10" s="41"/>
      <c r="C10" s="47"/>
      <c r="D10" s="40"/>
      <c r="E10" s="49"/>
      <c r="F10" s="15" t="s">
        <v>13</v>
      </c>
      <c r="G10" s="16" t="s">
        <v>14</v>
      </c>
      <c r="H10" s="17">
        <v>89727.916908368905</v>
      </c>
      <c r="I10" s="17">
        <v>9908.1489133200139</v>
      </c>
      <c r="J10" s="17">
        <v>10027.817595254244</v>
      </c>
      <c r="K10" s="18">
        <v>7402.8053361313305</v>
      </c>
      <c r="L10" s="18">
        <v>7400.4814478220851</v>
      </c>
      <c r="M10" s="14">
        <f t="shared" si="0"/>
        <v>-30.735480899968071</v>
      </c>
      <c r="N10" s="14">
        <f t="shared" si="1"/>
        <v>0.30058709646034742</v>
      </c>
      <c r="O10" s="14">
        <f t="shared" si="2"/>
        <v>-4.2431202144943008</v>
      </c>
      <c r="P10" s="14">
        <f t="shared" si="3"/>
        <v>-1.5697229706024274E-2</v>
      </c>
    </row>
    <row r="11" spans="2:18" ht="19.95" customHeight="1" x14ac:dyDescent="0.3">
      <c r="B11" s="41"/>
      <c r="C11" s="47"/>
      <c r="D11" s="40"/>
      <c r="E11" s="49"/>
      <c r="F11" s="15" t="s">
        <v>15</v>
      </c>
      <c r="G11" s="16" t="s">
        <v>16</v>
      </c>
      <c r="H11" s="17">
        <v>782.26661941650002</v>
      </c>
      <c r="I11" s="17">
        <v>1078.1910443008198</v>
      </c>
      <c r="J11" s="17">
        <v>1083.3784296113399</v>
      </c>
      <c r="K11" s="18">
        <v>1078.8294990451902</v>
      </c>
      <c r="L11" s="18">
        <v>1078.8294923214999</v>
      </c>
      <c r="M11" s="14">
        <f t="shared" si="0"/>
        <v>5.4929621060156641</v>
      </c>
      <c r="N11" s="14">
        <f t="shared" si="1"/>
        <v>0.12006342592685293</v>
      </c>
      <c r="O11" s="14">
        <f t="shared" si="2"/>
        <v>-6.0091622288305224E-2</v>
      </c>
      <c r="P11" s="14">
        <f t="shared" si="3"/>
        <v>-3.1161969671344991E-7</v>
      </c>
    </row>
    <row r="12" spans="2:18" ht="19.95" customHeight="1" x14ac:dyDescent="0.3">
      <c r="B12" s="41"/>
      <c r="C12" s="47"/>
      <c r="D12" s="40"/>
      <c r="E12" s="49"/>
      <c r="F12" s="15" t="s">
        <v>17</v>
      </c>
      <c r="G12" s="16" t="s">
        <v>18</v>
      </c>
      <c r="H12" s="17">
        <v>6671.9937950646136</v>
      </c>
      <c r="I12" s="17">
        <v>7909.1093181750366</v>
      </c>
      <c r="J12" s="17">
        <v>7621.7334962671193</v>
      </c>
      <c r="K12" s="18">
        <v>8691.324582454703</v>
      </c>
      <c r="L12" s="18">
        <v>8748.6286722256773</v>
      </c>
      <c r="M12" s="14">
        <f t="shared" si="0"/>
        <v>2.8755075234788929</v>
      </c>
      <c r="N12" s="14">
        <f t="shared" si="1"/>
        <v>-0.92101584213525323</v>
      </c>
      <c r="O12" s="14">
        <f t="shared" si="2"/>
        <v>1.8937295182273939</v>
      </c>
      <c r="P12" s="14">
        <f t="shared" si="3"/>
        <v>0.3291209772659176</v>
      </c>
    </row>
    <row r="13" spans="2:18" ht="19.95" customHeight="1" x14ac:dyDescent="0.3">
      <c r="B13" s="41"/>
      <c r="C13" s="47"/>
      <c r="D13" s="40"/>
      <c r="E13" s="49"/>
      <c r="F13" s="15" t="s">
        <v>19</v>
      </c>
      <c r="G13" s="16" t="s">
        <v>20</v>
      </c>
      <c r="H13" s="17">
        <v>552.38697527721183</v>
      </c>
      <c r="I13" s="17">
        <v>425.89783918993214</v>
      </c>
      <c r="J13" s="17">
        <v>1097.8356278329049</v>
      </c>
      <c r="K13" s="18">
        <v>990.82387635727991</v>
      </c>
      <c r="L13" s="18">
        <v>1002.43089915722</v>
      </c>
      <c r="M13" s="14">
        <f t="shared" si="0"/>
        <v>-4.2415734994196157</v>
      </c>
      <c r="N13" s="14">
        <f t="shared" si="1"/>
        <v>26.709148091738697</v>
      </c>
      <c r="O13" s="14">
        <f t="shared" si="2"/>
        <v>-1.4544493944097514</v>
      </c>
      <c r="P13" s="14">
        <f t="shared" si="3"/>
        <v>0.58402043332550502</v>
      </c>
    </row>
    <row r="14" spans="2:18" ht="19.95" customHeight="1" x14ac:dyDescent="0.3">
      <c r="B14" s="41"/>
      <c r="C14" s="47"/>
      <c r="D14" s="40">
        <v>1.3</v>
      </c>
      <c r="E14" s="49" t="s">
        <v>21</v>
      </c>
      <c r="F14" s="15" t="s">
        <v>22</v>
      </c>
      <c r="G14" s="16" t="s">
        <v>23</v>
      </c>
      <c r="H14" s="17">
        <v>61390.620625269119</v>
      </c>
      <c r="I14" s="17">
        <v>73327.948277300224</v>
      </c>
      <c r="J14" s="17">
        <v>99798.790867810589</v>
      </c>
      <c r="K14" s="18">
        <v>164072.80815627662</v>
      </c>
      <c r="L14" s="18">
        <v>181928.07237021171</v>
      </c>
      <c r="M14" s="14">
        <f t="shared" si="0"/>
        <v>3.0056985299436567</v>
      </c>
      <c r="N14" s="14">
        <f t="shared" si="1"/>
        <v>8.0099926422559253</v>
      </c>
      <c r="O14" s="14">
        <f t="shared" si="2"/>
        <v>7.3604877704251948</v>
      </c>
      <c r="P14" s="14">
        <f t="shared" si="3"/>
        <v>5.3007715581586679</v>
      </c>
    </row>
    <row r="15" spans="2:18" ht="19.95" customHeight="1" x14ac:dyDescent="0.3">
      <c r="B15" s="41"/>
      <c r="C15" s="47"/>
      <c r="D15" s="40"/>
      <c r="E15" s="49"/>
      <c r="F15" s="15" t="s">
        <v>24</v>
      </c>
      <c r="G15" s="16" t="s">
        <v>25</v>
      </c>
      <c r="H15" s="17">
        <v>50.528890839509998</v>
      </c>
      <c r="I15" s="17">
        <v>25.693778332899999</v>
      </c>
      <c r="J15" s="17">
        <v>1327.8737109838139</v>
      </c>
      <c r="K15" s="18">
        <v>1067.0343689717899</v>
      </c>
      <c r="L15" s="18">
        <v>1119.6333845134097</v>
      </c>
      <c r="M15" s="14">
        <f t="shared" si="0"/>
        <v>-10.659570776329264</v>
      </c>
      <c r="N15" s="14">
        <f t="shared" si="1"/>
        <v>168.12184547482775</v>
      </c>
      <c r="O15" s="14">
        <f t="shared" si="2"/>
        <v>-3.0759256254222267</v>
      </c>
      <c r="P15" s="14">
        <f t="shared" si="3"/>
        <v>2.4350811097591851</v>
      </c>
    </row>
    <row r="16" spans="2:18" ht="19.95" customHeight="1" x14ac:dyDescent="0.3">
      <c r="B16" s="41"/>
      <c r="C16" s="47"/>
      <c r="D16" s="40">
        <v>1.4</v>
      </c>
      <c r="E16" s="49" t="s">
        <v>26</v>
      </c>
      <c r="F16" s="15" t="s">
        <v>27</v>
      </c>
      <c r="G16" s="16" t="s">
        <v>28</v>
      </c>
      <c r="H16" s="17">
        <v>2034.7095502282823</v>
      </c>
      <c r="I16" s="17">
        <v>2178.8141565741371</v>
      </c>
      <c r="J16" s="17">
        <v>3864.1317405670984</v>
      </c>
      <c r="K16" s="18">
        <v>7174.0944352452661</v>
      </c>
      <c r="L16" s="18">
        <v>7178.4833296900315</v>
      </c>
      <c r="M16" s="14">
        <f t="shared" si="0"/>
        <v>1.1469894267008396</v>
      </c>
      <c r="N16" s="14">
        <f t="shared" si="1"/>
        <v>15.400564706980791</v>
      </c>
      <c r="O16" s="14">
        <f t="shared" si="2"/>
        <v>9.2415568078758845</v>
      </c>
      <c r="P16" s="14">
        <f t="shared" si="3"/>
        <v>3.0583814036266865E-2</v>
      </c>
    </row>
    <row r="17" spans="2:16" ht="19.95" customHeight="1" x14ac:dyDescent="0.3">
      <c r="B17" s="41"/>
      <c r="C17" s="47"/>
      <c r="D17" s="40"/>
      <c r="E17" s="49"/>
      <c r="F17" s="15" t="s">
        <v>29</v>
      </c>
      <c r="G17" s="16" t="s">
        <v>30</v>
      </c>
      <c r="H17" s="17">
        <v>10125.581424646689</v>
      </c>
      <c r="I17" s="17">
        <v>12087.559853344281</v>
      </c>
      <c r="J17" s="17">
        <v>22001.704659094376</v>
      </c>
      <c r="K17" s="18">
        <v>28953.376985713283</v>
      </c>
      <c r="L17" s="18">
        <v>32412.101206992153</v>
      </c>
      <c r="M17" s="14">
        <f t="shared" si="0"/>
        <v>2.9958622811125935</v>
      </c>
      <c r="N17" s="14">
        <f t="shared" si="1"/>
        <v>16.152730413920203</v>
      </c>
      <c r="O17" s="14">
        <f t="shared" si="2"/>
        <v>4.0003256569616896</v>
      </c>
      <c r="P17" s="14">
        <f t="shared" si="3"/>
        <v>5.8044613689788527</v>
      </c>
    </row>
    <row r="18" spans="2:16" ht="19.95" customHeight="1" x14ac:dyDescent="0.3">
      <c r="B18" s="41">
        <v>2</v>
      </c>
      <c r="C18" s="53" t="s">
        <v>150</v>
      </c>
      <c r="D18" s="40">
        <v>2.1</v>
      </c>
      <c r="E18" s="49" t="s">
        <v>31</v>
      </c>
      <c r="F18" s="15" t="s">
        <v>32</v>
      </c>
      <c r="G18" s="16" t="s">
        <v>33</v>
      </c>
      <c r="H18" s="17">
        <v>121488.60480712453</v>
      </c>
      <c r="I18" s="17">
        <v>87136.188465559942</v>
      </c>
      <c r="J18" s="17">
        <v>60620.924470145408</v>
      </c>
      <c r="K18" s="18">
        <v>55170.407515973791</v>
      </c>
      <c r="L18" s="18">
        <v>36759.091395233278</v>
      </c>
      <c r="M18" s="14">
        <f t="shared" si="0"/>
        <v>-5.388520095295835</v>
      </c>
      <c r="N18" s="14">
        <f t="shared" si="1"/>
        <v>-8.6715684988540218</v>
      </c>
      <c r="O18" s="14">
        <f t="shared" si="2"/>
        <v>-1.3368890133952149</v>
      </c>
      <c r="P18" s="14">
        <f t="shared" si="3"/>
        <v>-18.37385467305047</v>
      </c>
    </row>
    <row r="19" spans="2:16" ht="19.95" customHeight="1" x14ac:dyDescent="0.3">
      <c r="B19" s="41"/>
      <c r="C19" s="53"/>
      <c r="D19" s="40"/>
      <c r="E19" s="49"/>
      <c r="F19" s="15" t="s">
        <v>34</v>
      </c>
      <c r="G19" s="16" t="s">
        <v>35</v>
      </c>
      <c r="H19" s="17">
        <v>300763.78076245164</v>
      </c>
      <c r="I19" s="17">
        <v>302077.95921240153</v>
      </c>
      <c r="J19" s="17">
        <v>314635.35871723457</v>
      </c>
      <c r="K19" s="18">
        <v>491841.96244810236</v>
      </c>
      <c r="L19" s="18">
        <v>675431.9369354042</v>
      </c>
      <c r="M19" s="14">
        <f t="shared" si="0"/>
        <v>7.2692275079644375E-2</v>
      </c>
      <c r="N19" s="14">
        <f t="shared" si="1"/>
        <v>1.0234328585716268</v>
      </c>
      <c r="O19" s="14">
        <f t="shared" si="2"/>
        <v>6.5900987395315358</v>
      </c>
      <c r="P19" s="14">
        <f t="shared" si="3"/>
        <v>17.186614187829651</v>
      </c>
    </row>
    <row r="20" spans="2:16" ht="19.95" customHeight="1" x14ac:dyDescent="0.3">
      <c r="B20" s="41"/>
      <c r="C20" s="53"/>
      <c r="D20" s="40"/>
      <c r="E20" s="49"/>
      <c r="F20" s="15" t="s">
        <v>36</v>
      </c>
      <c r="G20" s="16" t="s">
        <v>37</v>
      </c>
      <c r="H20" s="17">
        <v>2238.2910183497479</v>
      </c>
      <c r="I20" s="17">
        <v>423.44763940782798</v>
      </c>
      <c r="J20" s="17">
        <v>2753.0891164414179</v>
      </c>
      <c r="K20" s="18">
        <v>10479.988797350568</v>
      </c>
      <c r="L20" s="18">
        <v>13082.362082467096</v>
      </c>
      <c r="M20" s="14">
        <f t="shared" si="0"/>
        <v>-24.232923989605283</v>
      </c>
      <c r="N20" s="14">
        <f t="shared" si="1"/>
        <v>59.681696620880345</v>
      </c>
      <c r="O20" s="14">
        <f t="shared" si="2"/>
        <v>21.041518701716576</v>
      </c>
      <c r="P20" s="14">
        <f t="shared" si="3"/>
        <v>11.728166860378696</v>
      </c>
    </row>
    <row r="21" spans="2:16" ht="19.95" customHeight="1" x14ac:dyDescent="0.3">
      <c r="B21" s="41"/>
      <c r="C21" s="53"/>
      <c r="D21" s="40"/>
      <c r="E21" s="49"/>
      <c r="F21" s="15" t="s">
        <v>38</v>
      </c>
      <c r="G21" s="16" t="s">
        <v>39</v>
      </c>
      <c r="H21" s="17">
        <v>592.82032642360002</v>
      </c>
      <c r="I21" s="17">
        <v>1513.9368126206</v>
      </c>
      <c r="J21" s="17">
        <v>1523.6873385762001</v>
      </c>
      <c r="K21" s="18">
        <v>1467.9258094590002</v>
      </c>
      <c r="L21" s="18">
        <v>1483.4486345883001</v>
      </c>
      <c r="M21" s="14">
        <f t="shared" si="0"/>
        <v>16.913351532740673</v>
      </c>
      <c r="N21" s="14">
        <f t="shared" si="1"/>
        <v>0.16062534070135914</v>
      </c>
      <c r="O21" s="14">
        <f t="shared" si="2"/>
        <v>-0.53119681066894353</v>
      </c>
      <c r="P21" s="14">
        <f t="shared" si="3"/>
        <v>0.52734284697826261</v>
      </c>
    </row>
    <row r="22" spans="2:16" ht="19.95" customHeight="1" x14ac:dyDescent="0.3">
      <c r="B22" s="41"/>
      <c r="C22" s="53"/>
      <c r="D22" s="40"/>
      <c r="E22" s="49"/>
      <c r="F22" s="15" t="s">
        <v>40</v>
      </c>
      <c r="G22" s="16" t="s">
        <v>41</v>
      </c>
      <c r="H22" s="17">
        <v>16095.340366073026</v>
      </c>
      <c r="I22" s="17">
        <v>16428.379973303632</v>
      </c>
      <c r="J22" s="17">
        <v>13932.180931746849</v>
      </c>
      <c r="K22" s="18">
        <v>12502.870796147325</v>
      </c>
      <c r="L22" s="18">
        <v>18138.422383347555</v>
      </c>
      <c r="M22" s="14">
        <f t="shared" si="0"/>
        <v>0.34192512813642217</v>
      </c>
      <c r="N22" s="14">
        <f t="shared" si="1"/>
        <v>-4.0364972564624786</v>
      </c>
      <c r="O22" s="14">
        <f t="shared" si="2"/>
        <v>-1.5344351079852436</v>
      </c>
      <c r="P22" s="14">
        <f t="shared" si="3"/>
        <v>20.446693944827544</v>
      </c>
    </row>
    <row r="23" spans="2:16" ht="19.95" customHeight="1" x14ac:dyDescent="0.3">
      <c r="B23" s="41"/>
      <c r="C23" s="53"/>
      <c r="D23" s="40">
        <v>2.2000000000000002</v>
      </c>
      <c r="E23" s="49" t="s">
        <v>42</v>
      </c>
      <c r="F23" s="15" t="s">
        <v>43</v>
      </c>
      <c r="G23" s="16" t="s">
        <v>44</v>
      </c>
      <c r="H23" s="17">
        <v>353207.48184957291</v>
      </c>
      <c r="I23" s="17">
        <v>374408.11109094589</v>
      </c>
      <c r="J23" s="17">
        <v>421533.23645383725</v>
      </c>
      <c r="K23" s="18">
        <v>423565.50456062931</v>
      </c>
      <c r="L23" s="18">
        <v>438571.32410240534</v>
      </c>
      <c r="M23" s="14">
        <f t="shared" si="0"/>
        <v>0.97624712121733292</v>
      </c>
      <c r="N23" s="14">
        <f t="shared" si="1"/>
        <v>3.008163319553625</v>
      </c>
      <c r="O23" s="14">
        <f t="shared" si="2"/>
        <v>6.8731456226811538E-2</v>
      </c>
      <c r="P23" s="14">
        <f t="shared" si="3"/>
        <v>1.7559525610776561</v>
      </c>
    </row>
    <row r="24" spans="2:16" ht="19.95" customHeight="1" x14ac:dyDescent="0.3">
      <c r="B24" s="41"/>
      <c r="C24" s="53"/>
      <c r="D24" s="40"/>
      <c r="E24" s="49"/>
      <c r="F24" s="15" t="s">
        <v>45</v>
      </c>
      <c r="G24" s="16" t="s">
        <v>46</v>
      </c>
      <c r="H24" s="17">
        <v>405859.84200792818</v>
      </c>
      <c r="I24" s="17">
        <v>446871.03053070838</v>
      </c>
      <c r="J24" s="17">
        <v>468587.63429308432</v>
      </c>
      <c r="K24" s="18">
        <v>283162.37249992415</v>
      </c>
      <c r="L24" s="18">
        <v>282841.86964337289</v>
      </c>
      <c r="M24" s="14">
        <f t="shared" si="0"/>
        <v>1.6173082292955776</v>
      </c>
      <c r="N24" s="14">
        <f t="shared" si="1"/>
        <v>1.1933924367339976</v>
      </c>
      <c r="O24" s="14">
        <f t="shared" si="2"/>
        <v>-6.942957567036534</v>
      </c>
      <c r="P24" s="14">
        <f t="shared" si="3"/>
        <v>-5.6609498807325132E-2</v>
      </c>
    </row>
    <row r="25" spans="2:16" ht="19.95" customHeight="1" x14ac:dyDescent="0.3">
      <c r="B25" s="41"/>
      <c r="C25" s="53"/>
      <c r="D25" s="40"/>
      <c r="E25" s="49"/>
      <c r="F25" s="15" t="s">
        <v>47</v>
      </c>
      <c r="G25" s="16" t="s">
        <v>48</v>
      </c>
      <c r="H25" s="17">
        <v>197424.48822331429</v>
      </c>
      <c r="I25" s="17">
        <v>282041.15737564908</v>
      </c>
      <c r="J25" s="17">
        <v>441749.28271372907</v>
      </c>
      <c r="K25" s="18">
        <v>679055.12145322561</v>
      </c>
      <c r="L25" s="18">
        <v>718552.73005352146</v>
      </c>
      <c r="M25" s="14">
        <f t="shared" si="0"/>
        <v>6.1252137261888828</v>
      </c>
      <c r="N25" s="14">
        <f t="shared" si="1"/>
        <v>11.870567505312479</v>
      </c>
      <c r="O25" s="14">
        <f t="shared" si="2"/>
        <v>6.3348435849420071</v>
      </c>
      <c r="P25" s="14">
        <f t="shared" si="3"/>
        <v>2.8671736335601272</v>
      </c>
    </row>
    <row r="26" spans="2:16" ht="19.95" customHeight="1" x14ac:dyDescent="0.3">
      <c r="B26" s="41"/>
      <c r="C26" s="53"/>
      <c r="D26" s="40"/>
      <c r="E26" s="49"/>
      <c r="F26" s="15" t="s">
        <v>49</v>
      </c>
      <c r="G26" s="16" t="s">
        <v>50</v>
      </c>
      <c r="H26" s="17" t="s">
        <v>1</v>
      </c>
      <c r="I26" s="17">
        <v>216.41883017106133</v>
      </c>
      <c r="J26" s="17">
        <v>744.95661964552335</v>
      </c>
      <c r="K26" s="18">
        <v>1374.1758833883</v>
      </c>
      <c r="L26" s="18">
        <v>1517.2708642466998</v>
      </c>
      <c r="M26" s="14" t="s">
        <v>0</v>
      </c>
      <c r="N26" s="14">
        <f t="shared" si="1"/>
        <v>36.209997390598978</v>
      </c>
      <c r="O26" s="14">
        <f t="shared" si="2"/>
        <v>9.1408505854043476</v>
      </c>
      <c r="P26" s="14">
        <f t="shared" si="3"/>
        <v>5.0776612311370206</v>
      </c>
    </row>
    <row r="27" spans="2:16" ht="19.95" customHeight="1" x14ac:dyDescent="0.3">
      <c r="B27" s="41"/>
      <c r="C27" s="53"/>
      <c r="D27" s="40"/>
      <c r="E27" s="49"/>
      <c r="F27" s="15" t="s">
        <v>51</v>
      </c>
      <c r="G27" s="16" t="s">
        <v>52</v>
      </c>
      <c r="H27" s="17">
        <v>4727.3464294795594</v>
      </c>
      <c r="I27" s="17">
        <v>7143.069106260381</v>
      </c>
      <c r="J27" s="17">
        <v>8003.2375636656852</v>
      </c>
      <c r="K27" s="18">
        <v>9233.140806963529</v>
      </c>
      <c r="L27" s="18">
        <v>11810.661029846047</v>
      </c>
      <c r="M27" s="14">
        <f t="shared" ref="M27:M62" si="4">+((I27/H27)^(1/(2007-2001))-1)*100</f>
        <v>7.1218103777026531</v>
      </c>
      <c r="N27" s="14">
        <f t="shared" si="1"/>
        <v>2.8833777719241116</v>
      </c>
      <c r="O27" s="14">
        <f t="shared" si="2"/>
        <v>2.0631827217814314</v>
      </c>
      <c r="P27" s="14">
        <f t="shared" si="3"/>
        <v>13.099939680566353</v>
      </c>
    </row>
    <row r="28" spans="2:16" ht="19.95" customHeight="1" x14ac:dyDescent="0.3">
      <c r="B28" s="41"/>
      <c r="C28" s="53"/>
      <c r="D28" s="40">
        <v>2.2999999999999998</v>
      </c>
      <c r="E28" s="49" t="s">
        <v>53</v>
      </c>
      <c r="F28" s="15" t="s">
        <v>54</v>
      </c>
      <c r="G28" s="16" t="s">
        <v>55</v>
      </c>
      <c r="H28" s="17">
        <v>11194377.698563844</v>
      </c>
      <c r="I28" s="17">
        <v>11292984.042705508</v>
      </c>
      <c r="J28" s="17">
        <v>12369531.20232865</v>
      </c>
      <c r="K28" s="18">
        <v>13321308.001307981</v>
      </c>
      <c r="L28" s="18">
        <v>13497089.944915053</v>
      </c>
      <c r="M28" s="14">
        <f t="shared" si="4"/>
        <v>0.14627338620394337</v>
      </c>
      <c r="N28" s="14">
        <f t="shared" si="1"/>
        <v>2.3024728290830465</v>
      </c>
      <c r="O28" s="14">
        <f t="shared" si="2"/>
        <v>1.0646066179233804</v>
      </c>
      <c r="P28" s="14">
        <f t="shared" si="3"/>
        <v>0.65761505385097951</v>
      </c>
    </row>
    <row r="29" spans="2:16" ht="19.95" customHeight="1" x14ac:dyDescent="0.3">
      <c r="B29" s="41"/>
      <c r="C29" s="53"/>
      <c r="D29" s="40"/>
      <c r="E29" s="49"/>
      <c r="F29" s="15" t="s">
        <v>56</v>
      </c>
      <c r="G29" s="16" t="s">
        <v>57</v>
      </c>
      <c r="H29" s="17">
        <v>470417.56281734316</v>
      </c>
      <c r="I29" s="17">
        <v>612472.26078447618</v>
      </c>
      <c r="J29" s="17">
        <v>606448.32309908653</v>
      </c>
      <c r="K29" s="18">
        <v>445104.26684556651</v>
      </c>
      <c r="L29" s="18">
        <v>452772.86285528122</v>
      </c>
      <c r="M29" s="14">
        <f t="shared" si="4"/>
        <v>4.4961964184639935</v>
      </c>
      <c r="N29" s="14">
        <f t="shared" si="1"/>
        <v>-0.24679828195908193</v>
      </c>
      <c r="O29" s="14">
        <f t="shared" si="2"/>
        <v>-4.3225243728118867</v>
      </c>
      <c r="P29" s="14">
        <f t="shared" si="3"/>
        <v>0.85775940368131298</v>
      </c>
    </row>
    <row r="30" spans="2:16" ht="19.95" customHeight="1" x14ac:dyDescent="0.3">
      <c r="B30" s="41"/>
      <c r="C30" s="53"/>
      <c r="D30" s="40"/>
      <c r="E30" s="49"/>
      <c r="F30" s="15" t="s">
        <v>58</v>
      </c>
      <c r="G30" s="16" t="s">
        <v>59</v>
      </c>
      <c r="H30" s="17">
        <v>2427699.4320235173</v>
      </c>
      <c r="I30" s="17">
        <v>2410974.3387523005</v>
      </c>
      <c r="J30" s="17">
        <v>2432609.5518387319</v>
      </c>
      <c r="K30" s="18">
        <v>1992954.7696983763</v>
      </c>
      <c r="L30" s="18">
        <v>1944929.4784135581</v>
      </c>
      <c r="M30" s="14">
        <f t="shared" si="4"/>
        <v>-0.1151522718991993</v>
      </c>
      <c r="N30" s="14">
        <f t="shared" si="1"/>
        <v>0.22358996671856257</v>
      </c>
      <c r="O30" s="14">
        <f t="shared" si="2"/>
        <v>-2.8076354925249958</v>
      </c>
      <c r="P30" s="14">
        <f t="shared" si="3"/>
        <v>-1.2122240342276269</v>
      </c>
    </row>
    <row r="31" spans="2:16" ht="19.95" customHeight="1" x14ac:dyDescent="0.3">
      <c r="B31" s="41"/>
      <c r="C31" s="53"/>
      <c r="D31" s="40">
        <v>2.4</v>
      </c>
      <c r="E31" s="49" t="s">
        <v>149</v>
      </c>
      <c r="F31" s="15" t="s">
        <v>60</v>
      </c>
      <c r="G31" s="16" t="s">
        <v>61</v>
      </c>
      <c r="H31" s="17">
        <v>176651.8125605906</v>
      </c>
      <c r="I31" s="17">
        <v>135435.18735263724</v>
      </c>
      <c r="J31" s="17">
        <v>179931.67979280205</v>
      </c>
      <c r="K31" s="18">
        <v>287768.58854282729</v>
      </c>
      <c r="L31" s="18">
        <v>312259.86146076466</v>
      </c>
      <c r="M31" s="14">
        <f t="shared" si="4"/>
        <v>-4.3315136937989713</v>
      </c>
      <c r="N31" s="14">
        <f t="shared" si="1"/>
        <v>7.3603776240599883</v>
      </c>
      <c r="O31" s="14">
        <f t="shared" si="2"/>
        <v>6.9383992467050959</v>
      </c>
      <c r="P31" s="14">
        <f t="shared" si="3"/>
        <v>4.1684946130906342</v>
      </c>
    </row>
    <row r="32" spans="2:16" ht="19.95" customHeight="1" x14ac:dyDescent="0.3">
      <c r="B32" s="41"/>
      <c r="C32" s="53"/>
      <c r="D32" s="40"/>
      <c r="E32" s="49"/>
      <c r="F32" s="15" t="s">
        <v>62</v>
      </c>
      <c r="G32" s="16" t="s">
        <v>63</v>
      </c>
      <c r="H32" s="17">
        <v>2761301.8598104818</v>
      </c>
      <c r="I32" s="17">
        <v>2812700.8671953352</v>
      </c>
      <c r="J32" s="17">
        <v>2664554.2455189205</v>
      </c>
      <c r="K32" s="18">
        <v>3082632.4064279129</v>
      </c>
      <c r="L32" s="18">
        <v>3184391.7602884802</v>
      </c>
      <c r="M32" s="14">
        <f t="shared" si="4"/>
        <v>0.3078550294618454</v>
      </c>
      <c r="N32" s="14">
        <f t="shared" si="1"/>
        <v>-1.3436020734693077</v>
      </c>
      <c r="O32" s="14">
        <f t="shared" si="2"/>
        <v>2.103928795085297</v>
      </c>
      <c r="P32" s="14">
        <f t="shared" si="3"/>
        <v>1.6371259871287069</v>
      </c>
    </row>
    <row r="33" spans="2:16" ht="19.95" customHeight="1" x14ac:dyDescent="0.3">
      <c r="B33" s="41"/>
      <c r="C33" s="53"/>
      <c r="D33" s="40"/>
      <c r="E33" s="49"/>
      <c r="F33" s="15" t="s">
        <v>64</v>
      </c>
      <c r="G33" s="16" t="s">
        <v>65</v>
      </c>
      <c r="H33" s="17">
        <v>4172368.7818103079</v>
      </c>
      <c r="I33" s="17">
        <v>4725494.8699866729</v>
      </c>
      <c r="J33" s="17">
        <v>4139308.6072360496</v>
      </c>
      <c r="K33" s="18">
        <v>3420914.6052691638</v>
      </c>
      <c r="L33" s="18">
        <v>3569238.8024912337</v>
      </c>
      <c r="M33" s="14">
        <f t="shared" si="4"/>
        <v>2.0964797723736606</v>
      </c>
      <c r="N33" s="14">
        <f t="shared" si="1"/>
        <v>-3.2568714907475149</v>
      </c>
      <c r="O33" s="14">
        <f t="shared" si="2"/>
        <v>-2.6864110988300327</v>
      </c>
      <c r="P33" s="14">
        <f t="shared" si="3"/>
        <v>2.1448996834389389</v>
      </c>
    </row>
    <row r="34" spans="2:16" ht="19.95" customHeight="1" x14ac:dyDescent="0.3">
      <c r="B34" s="41"/>
      <c r="C34" s="53"/>
      <c r="D34" s="40"/>
      <c r="E34" s="49"/>
      <c r="F34" s="15" t="s">
        <v>66</v>
      </c>
      <c r="G34" s="16" t="s">
        <v>67</v>
      </c>
      <c r="H34" s="17">
        <v>4354091.5522925043</v>
      </c>
      <c r="I34" s="17">
        <v>5279009.6284164097</v>
      </c>
      <c r="J34" s="17">
        <v>4925711.6634574002</v>
      </c>
      <c r="K34" s="18">
        <v>4069269.4374297629</v>
      </c>
      <c r="L34" s="18">
        <v>4598919.9988831505</v>
      </c>
      <c r="M34" s="14">
        <f t="shared" si="4"/>
        <v>3.2624637993713623</v>
      </c>
      <c r="N34" s="14">
        <f t="shared" si="1"/>
        <v>-1.716835137200623</v>
      </c>
      <c r="O34" s="14">
        <f t="shared" si="2"/>
        <v>-2.6917556005874088</v>
      </c>
      <c r="P34" s="14">
        <f t="shared" si="3"/>
        <v>6.3089194979384144</v>
      </c>
    </row>
    <row r="35" spans="2:16" ht="19.95" customHeight="1" x14ac:dyDescent="0.3">
      <c r="B35" s="41"/>
      <c r="C35" s="53"/>
      <c r="D35" s="40"/>
      <c r="E35" s="49"/>
      <c r="F35" s="15" t="s">
        <v>68</v>
      </c>
      <c r="G35" s="16" t="s">
        <v>69</v>
      </c>
      <c r="H35" s="17">
        <v>500436.50741074031</v>
      </c>
      <c r="I35" s="17">
        <v>423362.99232850829</v>
      </c>
      <c r="J35" s="17">
        <v>500098.60852462851</v>
      </c>
      <c r="K35" s="18">
        <v>751203.06338762038</v>
      </c>
      <c r="L35" s="18">
        <v>750245.20657819323</v>
      </c>
      <c r="M35" s="14">
        <f t="shared" si="4"/>
        <v>-2.7490204039487542</v>
      </c>
      <c r="N35" s="14">
        <f t="shared" si="1"/>
        <v>4.2523104222990993</v>
      </c>
      <c r="O35" s="14">
        <f t="shared" si="2"/>
        <v>5.9846818806676083</v>
      </c>
      <c r="P35" s="14">
        <f t="shared" si="3"/>
        <v>-6.37751888303284E-2</v>
      </c>
    </row>
    <row r="36" spans="2:16" ht="19.95" customHeight="1" x14ac:dyDescent="0.3">
      <c r="B36" s="41">
        <v>3</v>
      </c>
      <c r="C36" s="50" t="s">
        <v>151</v>
      </c>
      <c r="D36" s="40">
        <v>3.1</v>
      </c>
      <c r="E36" s="49" t="s">
        <v>70</v>
      </c>
      <c r="F36" s="15" t="s">
        <v>71</v>
      </c>
      <c r="G36" s="16" t="s">
        <v>72</v>
      </c>
      <c r="H36" s="17">
        <v>55453715.685102038</v>
      </c>
      <c r="I36" s="17">
        <v>53546767.079935662</v>
      </c>
      <c r="J36" s="17">
        <v>52592978.82551568</v>
      </c>
      <c r="K36" s="18">
        <v>52538283.681675367</v>
      </c>
      <c r="L36" s="18">
        <v>52068555.700885765</v>
      </c>
      <c r="M36" s="14">
        <f t="shared" si="4"/>
        <v>-0.58152419949798473</v>
      </c>
      <c r="N36" s="14">
        <f t="shared" si="1"/>
        <v>-0.44831193476225772</v>
      </c>
      <c r="O36" s="14">
        <f t="shared" si="2"/>
        <v>-1.4863346640670017E-2</v>
      </c>
      <c r="P36" s="14">
        <f t="shared" si="3"/>
        <v>-0.44803768755544704</v>
      </c>
    </row>
    <row r="37" spans="2:16" ht="19.95" customHeight="1" x14ac:dyDescent="0.3">
      <c r="B37" s="41"/>
      <c r="C37" s="51"/>
      <c r="D37" s="40"/>
      <c r="E37" s="49"/>
      <c r="F37" s="15" t="s">
        <v>73</v>
      </c>
      <c r="G37" s="16" t="s">
        <v>74</v>
      </c>
      <c r="H37" s="17">
        <v>170152.11829007303</v>
      </c>
      <c r="I37" s="17">
        <v>278824.50853416615</v>
      </c>
      <c r="J37" s="17">
        <v>381660.98479636933</v>
      </c>
      <c r="K37" s="18">
        <v>135525.67567668809</v>
      </c>
      <c r="L37" s="18">
        <v>122868.88172321497</v>
      </c>
      <c r="M37" s="14">
        <f t="shared" si="4"/>
        <v>8.579773373825228</v>
      </c>
      <c r="N37" s="14">
        <f t="shared" si="1"/>
        <v>8.1649877170773433</v>
      </c>
      <c r="O37" s="14">
        <f t="shared" si="2"/>
        <v>-13.749146353881137</v>
      </c>
      <c r="P37" s="14">
        <f t="shared" si="3"/>
        <v>-4.7839497282775696</v>
      </c>
    </row>
    <row r="38" spans="2:16" ht="19.95" customHeight="1" x14ac:dyDescent="0.3">
      <c r="B38" s="41"/>
      <c r="C38" s="51"/>
      <c r="D38" s="40"/>
      <c r="E38" s="49"/>
      <c r="F38" s="15" t="s">
        <v>75</v>
      </c>
      <c r="G38" s="16" t="s">
        <v>76</v>
      </c>
      <c r="H38" s="17">
        <v>2259801.2755569797</v>
      </c>
      <c r="I38" s="17">
        <v>2699517.5250469414</v>
      </c>
      <c r="J38" s="17">
        <v>2886783.8221792309</v>
      </c>
      <c r="K38" s="18">
        <v>1958550.3912200802</v>
      </c>
      <c r="L38" s="18">
        <v>2035248.2187417368</v>
      </c>
      <c r="M38" s="14">
        <f t="shared" si="4"/>
        <v>3.0076114819755473</v>
      </c>
      <c r="N38" s="14">
        <f t="shared" si="1"/>
        <v>1.6908852218602499</v>
      </c>
      <c r="O38" s="14">
        <f t="shared" si="2"/>
        <v>-5.391207809787069</v>
      </c>
      <c r="P38" s="14">
        <f t="shared" si="3"/>
        <v>1.9392224622636123</v>
      </c>
    </row>
    <row r="39" spans="2:16" ht="19.95" customHeight="1" x14ac:dyDescent="0.3">
      <c r="B39" s="41"/>
      <c r="C39" s="51"/>
      <c r="D39" s="40"/>
      <c r="E39" s="49"/>
      <c r="F39" s="15" t="s">
        <v>77</v>
      </c>
      <c r="G39" s="16" t="s">
        <v>78</v>
      </c>
      <c r="H39" s="17">
        <v>2608545.8442876143</v>
      </c>
      <c r="I39" s="17">
        <v>2450504.1827450227</v>
      </c>
      <c r="J39" s="17">
        <v>2692493.6218298166</v>
      </c>
      <c r="K39" s="18">
        <v>3058295.070517851</v>
      </c>
      <c r="L39" s="18">
        <v>3023561.7855324331</v>
      </c>
      <c r="M39" s="14">
        <f t="shared" si="4"/>
        <v>-1.0362456932273556</v>
      </c>
      <c r="N39" s="14">
        <f t="shared" si="1"/>
        <v>2.3822828116151662</v>
      </c>
      <c r="O39" s="14">
        <f t="shared" si="2"/>
        <v>1.8365150247684925</v>
      </c>
      <c r="P39" s="14">
        <f t="shared" ref="P39:P61" si="5">+((L39/K39)^(1/(2020-2018))-1)*100</f>
        <v>-0.56947523565441527</v>
      </c>
    </row>
    <row r="40" spans="2:16" ht="19.95" customHeight="1" x14ac:dyDescent="0.3">
      <c r="B40" s="41"/>
      <c r="C40" s="51"/>
      <c r="D40" s="40"/>
      <c r="E40" s="49"/>
      <c r="F40" s="15" t="s">
        <v>79</v>
      </c>
      <c r="G40" s="16" t="s">
        <v>80</v>
      </c>
      <c r="H40" s="17">
        <v>117784.10713985421</v>
      </c>
      <c r="I40" s="17">
        <v>120941.80665044169</v>
      </c>
      <c r="J40" s="17">
        <v>179234.21533672648</v>
      </c>
      <c r="K40" s="18">
        <v>410031.06239737448</v>
      </c>
      <c r="L40" s="18">
        <v>457379.00956850016</v>
      </c>
      <c r="M40" s="14">
        <f t="shared" si="4"/>
        <v>0.44190930112280036</v>
      </c>
      <c r="N40" s="14">
        <f t="shared" si="1"/>
        <v>10.334445501536837</v>
      </c>
      <c r="O40" s="14">
        <f t="shared" si="2"/>
        <v>12.549161234007533</v>
      </c>
      <c r="P40" s="14">
        <f t="shared" si="5"/>
        <v>5.6160049159119652</v>
      </c>
    </row>
    <row r="41" spans="2:16" ht="19.95" customHeight="1" x14ac:dyDescent="0.3">
      <c r="B41" s="41"/>
      <c r="C41" s="51"/>
      <c r="D41" s="40">
        <v>3.2</v>
      </c>
      <c r="E41" s="49" t="s">
        <v>148</v>
      </c>
      <c r="F41" s="15" t="s">
        <v>81</v>
      </c>
      <c r="G41" s="16" t="s">
        <v>82</v>
      </c>
      <c r="H41" s="17">
        <v>13875550.710800691</v>
      </c>
      <c r="I41" s="17">
        <v>14399763.069006618</v>
      </c>
      <c r="J41" s="17">
        <v>14470534.01241732</v>
      </c>
      <c r="K41" s="18">
        <v>13544011.054475244</v>
      </c>
      <c r="L41" s="18">
        <v>13226376.633828985</v>
      </c>
      <c r="M41" s="14">
        <f t="shared" si="4"/>
        <v>0.61997063140000197</v>
      </c>
      <c r="N41" s="14">
        <f t="shared" si="1"/>
        <v>0.12264244076756192</v>
      </c>
      <c r="O41" s="14">
        <f t="shared" si="2"/>
        <v>-0.94083170346769274</v>
      </c>
      <c r="P41" s="14">
        <f t="shared" si="5"/>
        <v>-1.1795577922159128</v>
      </c>
    </row>
    <row r="42" spans="2:16" ht="19.95" customHeight="1" x14ac:dyDescent="0.3">
      <c r="B42" s="41"/>
      <c r="C42" s="51"/>
      <c r="D42" s="40"/>
      <c r="E42" s="49"/>
      <c r="F42" s="15" t="s">
        <v>83</v>
      </c>
      <c r="G42" s="16" t="s">
        <v>84</v>
      </c>
      <c r="H42" s="17">
        <v>2948130.0314963348</v>
      </c>
      <c r="I42" s="17">
        <v>3051052.2918555839</v>
      </c>
      <c r="J42" s="17">
        <v>2539625.6083991998</v>
      </c>
      <c r="K42" s="18">
        <v>2404894.4964978299</v>
      </c>
      <c r="L42" s="18">
        <v>2323799.6215499891</v>
      </c>
      <c r="M42" s="14">
        <f t="shared" si="4"/>
        <v>0.57356299501276631</v>
      </c>
      <c r="N42" s="14">
        <f t="shared" si="1"/>
        <v>-4.4831456024684186</v>
      </c>
      <c r="O42" s="14">
        <f t="shared" si="2"/>
        <v>-0.7756992002498464</v>
      </c>
      <c r="P42" s="14">
        <f t="shared" si="5"/>
        <v>-1.7004965423768281</v>
      </c>
    </row>
    <row r="43" spans="2:16" ht="19.95" customHeight="1" x14ac:dyDescent="0.3">
      <c r="B43" s="41"/>
      <c r="C43" s="51"/>
      <c r="D43" s="40"/>
      <c r="E43" s="49"/>
      <c r="F43" s="15" t="s">
        <v>85</v>
      </c>
      <c r="G43" s="16" t="s">
        <v>86</v>
      </c>
      <c r="H43" s="17">
        <v>3025119.3581478335</v>
      </c>
      <c r="I43" s="17">
        <v>2942270.9851220613</v>
      </c>
      <c r="J43" s="17">
        <v>4030814.6422312637</v>
      </c>
      <c r="K43" s="18">
        <v>6175871.0937171625</v>
      </c>
      <c r="L43" s="18">
        <v>5800725.6423202399</v>
      </c>
      <c r="M43" s="14">
        <f t="shared" si="4"/>
        <v>-0.46174434870749348</v>
      </c>
      <c r="N43" s="14">
        <f t="shared" si="1"/>
        <v>8.1876131945488151</v>
      </c>
      <c r="O43" s="14">
        <f t="shared" si="2"/>
        <v>6.2850544332688774</v>
      </c>
      <c r="P43" s="14">
        <f t="shared" si="5"/>
        <v>-3.0847654306289107</v>
      </c>
    </row>
    <row r="44" spans="2:16" ht="19.95" customHeight="1" x14ac:dyDescent="0.3">
      <c r="B44" s="41"/>
      <c r="C44" s="51"/>
      <c r="D44" s="40">
        <v>3.3</v>
      </c>
      <c r="E44" s="49" t="s">
        <v>145</v>
      </c>
      <c r="F44" s="15" t="s">
        <v>87</v>
      </c>
      <c r="G44" s="16" t="s">
        <v>88</v>
      </c>
      <c r="H44" s="17">
        <v>96370.77425270206</v>
      </c>
      <c r="I44" s="17">
        <v>95348.367652864719</v>
      </c>
      <c r="J44" s="17">
        <v>91202.286306067268</v>
      </c>
      <c r="K44" s="18">
        <v>94933.49193999618</v>
      </c>
      <c r="L44" s="18">
        <v>85772.651437519817</v>
      </c>
      <c r="M44" s="14">
        <f t="shared" si="4"/>
        <v>-0.17760495586965908</v>
      </c>
      <c r="N44" s="14">
        <f t="shared" si="1"/>
        <v>-1.1052775840302509</v>
      </c>
      <c r="O44" s="14">
        <f t="shared" si="2"/>
        <v>0.5744521944484049</v>
      </c>
      <c r="P44" s="14">
        <f t="shared" si="5"/>
        <v>-4.9472491945983244</v>
      </c>
    </row>
    <row r="45" spans="2:16" ht="19.95" customHeight="1" x14ac:dyDescent="0.3">
      <c r="B45" s="41"/>
      <c r="C45" s="51"/>
      <c r="D45" s="40"/>
      <c r="E45" s="49"/>
      <c r="F45" s="15" t="s">
        <v>89</v>
      </c>
      <c r="G45" s="16" t="s">
        <v>90</v>
      </c>
      <c r="H45" s="17">
        <v>108312.90460466169</v>
      </c>
      <c r="I45" s="17">
        <v>108075.70058221488</v>
      </c>
      <c r="J45" s="17">
        <v>106735.74372175553</v>
      </c>
      <c r="K45" s="18">
        <v>93035.616683405417</v>
      </c>
      <c r="L45" s="18">
        <v>93231.363188502568</v>
      </c>
      <c r="M45" s="14">
        <f t="shared" si="4"/>
        <v>-3.6533159950047356E-2</v>
      </c>
      <c r="N45" s="14">
        <f t="shared" si="1"/>
        <v>-0.31140956110297102</v>
      </c>
      <c r="O45" s="14">
        <f t="shared" si="2"/>
        <v>-1.9433501155191713</v>
      </c>
      <c r="P45" s="14">
        <f t="shared" si="5"/>
        <v>0.10514449079361832</v>
      </c>
    </row>
    <row r="46" spans="2:16" ht="19.95" customHeight="1" x14ac:dyDescent="0.3">
      <c r="B46" s="41"/>
      <c r="C46" s="51"/>
      <c r="D46" s="40"/>
      <c r="E46" s="49"/>
      <c r="F46" s="15" t="s">
        <v>91</v>
      </c>
      <c r="G46" s="16" t="s">
        <v>92</v>
      </c>
      <c r="H46" s="17">
        <v>414740.5718854696</v>
      </c>
      <c r="I46" s="17">
        <v>447106.85250443866</v>
      </c>
      <c r="J46" s="17">
        <v>404972.87973466871</v>
      </c>
      <c r="K46" s="18">
        <v>329092.09395004314</v>
      </c>
      <c r="L46" s="18">
        <v>315225.83681041427</v>
      </c>
      <c r="M46" s="14">
        <f t="shared" si="4"/>
        <v>1.2602823400964303</v>
      </c>
      <c r="N46" s="14">
        <f t="shared" si="1"/>
        <v>-2.4440744564508399</v>
      </c>
      <c r="O46" s="14">
        <f t="shared" si="2"/>
        <v>-2.9205385556696606</v>
      </c>
      <c r="P46" s="14">
        <f t="shared" si="5"/>
        <v>-2.1294162582390141</v>
      </c>
    </row>
    <row r="47" spans="2:16" ht="19.95" customHeight="1" x14ac:dyDescent="0.3">
      <c r="B47" s="41"/>
      <c r="C47" s="51"/>
      <c r="D47" s="40"/>
      <c r="E47" s="49"/>
      <c r="F47" s="15" t="s">
        <v>93</v>
      </c>
      <c r="G47" s="16" t="s">
        <v>94</v>
      </c>
      <c r="H47" s="17">
        <v>493091.28925625753</v>
      </c>
      <c r="I47" s="17">
        <v>441320.95215940138</v>
      </c>
      <c r="J47" s="17">
        <v>335448.78759891464</v>
      </c>
      <c r="K47" s="18">
        <v>191133.18399479298</v>
      </c>
      <c r="L47" s="18">
        <v>183832.68676350536</v>
      </c>
      <c r="M47" s="14">
        <f t="shared" si="4"/>
        <v>-1.8317152879589127</v>
      </c>
      <c r="N47" s="14">
        <f t="shared" si="1"/>
        <v>-6.6277293936635502</v>
      </c>
      <c r="O47" s="14">
        <f t="shared" si="2"/>
        <v>-7.7213123114398545</v>
      </c>
      <c r="P47" s="14">
        <f t="shared" si="5"/>
        <v>-1.9283866084443324</v>
      </c>
    </row>
    <row r="48" spans="2:16" ht="19.95" customHeight="1" x14ac:dyDescent="0.3">
      <c r="B48" s="41"/>
      <c r="C48" s="52"/>
      <c r="D48" s="40"/>
      <c r="E48" s="49"/>
      <c r="F48" s="15" t="s">
        <v>95</v>
      </c>
      <c r="G48" s="16" t="s">
        <v>96</v>
      </c>
      <c r="H48" s="17">
        <v>7009.811064016656</v>
      </c>
      <c r="I48" s="17">
        <v>6161.065259133281</v>
      </c>
      <c r="J48" s="17">
        <v>5893.5918687738995</v>
      </c>
      <c r="K48" s="18">
        <v>5508.51522354793</v>
      </c>
      <c r="L48" s="18">
        <v>5226.7577056457785</v>
      </c>
      <c r="M48" s="14">
        <f t="shared" si="4"/>
        <v>-2.1280481714875954</v>
      </c>
      <c r="N48" s="14">
        <f t="shared" si="1"/>
        <v>-1.103468068440483</v>
      </c>
      <c r="O48" s="14">
        <f t="shared" si="2"/>
        <v>-0.96064913307757349</v>
      </c>
      <c r="P48" s="14">
        <f t="shared" si="5"/>
        <v>-2.5910398830176318</v>
      </c>
    </row>
    <row r="49" spans="2:16" ht="19.95" customHeight="1" x14ac:dyDescent="0.3">
      <c r="B49" s="41">
        <v>4</v>
      </c>
      <c r="C49" s="48" t="s">
        <v>152</v>
      </c>
      <c r="D49" s="40">
        <v>4.0999999999999996</v>
      </c>
      <c r="E49" s="49" t="s">
        <v>146</v>
      </c>
      <c r="F49" s="15" t="s">
        <v>97</v>
      </c>
      <c r="G49" s="16" t="s">
        <v>98</v>
      </c>
      <c r="H49" s="17">
        <v>1125914.5663898399</v>
      </c>
      <c r="I49" s="17">
        <v>919622.08357818914</v>
      </c>
      <c r="J49" s="17">
        <v>846814.58590808604</v>
      </c>
      <c r="K49" s="18">
        <v>854747.737045152</v>
      </c>
      <c r="L49" s="18">
        <v>927459.77937892603</v>
      </c>
      <c r="M49" s="14">
        <f t="shared" si="4"/>
        <v>-3.3168795128833306</v>
      </c>
      <c r="N49" s="14">
        <f t="shared" si="1"/>
        <v>-2.0409116963565843</v>
      </c>
      <c r="O49" s="14">
        <f t="shared" si="2"/>
        <v>0.13329757893365546</v>
      </c>
      <c r="P49" s="14">
        <f t="shared" si="5"/>
        <v>4.1666176530751775</v>
      </c>
    </row>
    <row r="50" spans="2:16" ht="19.95" customHeight="1" x14ac:dyDescent="0.3">
      <c r="B50" s="41"/>
      <c r="C50" s="48"/>
      <c r="D50" s="40"/>
      <c r="E50" s="49"/>
      <c r="F50" s="15" t="s">
        <v>99</v>
      </c>
      <c r="G50" s="16" t="s">
        <v>100</v>
      </c>
      <c r="H50" s="17">
        <v>732.06714637849677</v>
      </c>
      <c r="I50" s="17">
        <v>522.7639276651289</v>
      </c>
      <c r="J50" s="17">
        <v>802.34400747834195</v>
      </c>
      <c r="K50" s="18">
        <v>854.60376253081984</v>
      </c>
      <c r="L50" s="18">
        <v>854.60377192414001</v>
      </c>
      <c r="M50" s="14">
        <f t="shared" si="4"/>
        <v>-5.4577829324927274</v>
      </c>
      <c r="N50" s="14">
        <f t="shared" si="1"/>
        <v>11.304763260737992</v>
      </c>
      <c r="O50" s="14">
        <f t="shared" si="2"/>
        <v>0.90551049226985647</v>
      </c>
      <c r="P50" s="14">
        <f t="shared" si="5"/>
        <v>5.4957165485092219E-7</v>
      </c>
    </row>
    <row r="51" spans="2:16" ht="19.95" customHeight="1" x14ac:dyDescent="0.3">
      <c r="B51" s="41"/>
      <c r="C51" s="48"/>
      <c r="D51" s="40"/>
      <c r="E51" s="49"/>
      <c r="F51" s="15" t="s">
        <v>101</v>
      </c>
      <c r="G51" s="16" t="s">
        <v>102</v>
      </c>
      <c r="H51" s="17">
        <v>119190.66170251639</v>
      </c>
      <c r="I51" s="17">
        <v>96937.059230903746</v>
      </c>
      <c r="J51" s="17">
        <v>82112.921564713906</v>
      </c>
      <c r="K51" s="18">
        <v>69949.676935391515</v>
      </c>
      <c r="L51" s="18">
        <v>48817.683723765062</v>
      </c>
      <c r="M51" s="14">
        <f t="shared" si="4"/>
        <v>-3.3857318917356771</v>
      </c>
      <c r="N51" s="14">
        <f t="shared" si="1"/>
        <v>-4.0642630503622819</v>
      </c>
      <c r="O51" s="14">
        <f t="shared" si="2"/>
        <v>-2.2642481150508043</v>
      </c>
      <c r="P51" s="14">
        <f t="shared" si="5"/>
        <v>-16.459758157531844</v>
      </c>
    </row>
    <row r="52" spans="2:16" ht="19.95" customHeight="1" x14ac:dyDescent="0.3">
      <c r="B52" s="41"/>
      <c r="C52" s="48"/>
      <c r="D52" s="40">
        <v>4.2</v>
      </c>
      <c r="E52" s="49" t="s">
        <v>147</v>
      </c>
      <c r="F52" s="15" t="s">
        <v>103</v>
      </c>
      <c r="G52" s="16" t="s">
        <v>104</v>
      </c>
      <c r="H52" s="17">
        <v>34002.743766491512</v>
      </c>
      <c r="I52" s="17">
        <v>25460.157979210959</v>
      </c>
      <c r="J52" s="17">
        <v>32744.443893010277</v>
      </c>
      <c r="K52" s="18">
        <v>40524.324144928207</v>
      </c>
      <c r="L52" s="18">
        <v>37011.429932630534</v>
      </c>
      <c r="M52" s="14">
        <f t="shared" si="4"/>
        <v>-4.7076899279992919</v>
      </c>
      <c r="N52" s="14">
        <f t="shared" si="1"/>
        <v>6.4925266464182396</v>
      </c>
      <c r="O52" s="14">
        <f t="shared" si="2"/>
        <v>3.0921154960967145</v>
      </c>
      <c r="P52" s="14">
        <f t="shared" si="5"/>
        <v>-4.4325403382383559</v>
      </c>
    </row>
    <row r="53" spans="2:16" ht="19.95" customHeight="1" x14ac:dyDescent="0.3">
      <c r="B53" s="41"/>
      <c r="C53" s="48"/>
      <c r="D53" s="40"/>
      <c r="E53" s="49"/>
      <c r="F53" s="15" t="s">
        <v>105</v>
      </c>
      <c r="G53" s="16" t="s">
        <v>106</v>
      </c>
      <c r="H53" s="17">
        <v>1178.0791151967801</v>
      </c>
      <c r="I53" s="17">
        <v>15983.487656810217</v>
      </c>
      <c r="J53" s="17">
        <v>15541.444865780686</v>
      </c>
      <c r="K53" s="18">
        <v>8814.5199955572989</v>
      </c>
      <c r="L53" s="18">
        <v>7849.3248208245996</v>
      </c>
      <c r="M53" s="14">
        <f t="shared" si="4"/>
        <v>54.436345268501299</v>
      </c>
      <c r="N53" s="14">
        <f t="shared" si="1"/>
        <v>-0.69869395606542151</v>
      </c>
      <c r="O53" s="14">
        <f t="shared" si="2"/>
        <v>-7.7820794338865573</v>
      </c>
      <c r="P53" s="14">
        <f t="shared" si="5"/>
        <v>-5.6337239227531866</v>
      </c>
    </row>
    <row r="54" spans="2:16" ht="19.95" customHeight="1" x14ac:dyDescent="0.3">
      <c r="B54" s="41"/>
      <c r="C54" s="48"/>
      <c r="D54" s="40"/>
      <c r="E54" s="49"/>
      <c r="F54" s="15" t="s">
        <v>107</v>
      </c>
      <c r="G54" s="16" t="s">
        <v>108</v>
      </c>
      <c r="H54" s="17">
        <v>20023.496662966645</v>
      </c>
      <c r="I54" s="17">
        <v>11879.686591177491</v>
      </c>
      <c r="J54" s="17">
        <v>3490.2486987378147</v>
      </c>
      <c r="K54" s="18">
        <v>1059.96529584467</v>
      </c>
      <c r="L54" s="18">
        <v>1016.9768874757201</v>
      </c>
      <c r="M54" s="14">
        <f t="shared" si="4"/>
        <v>-8.3334589595971167</v>
      </c>
      <c r="N54" s="14">
        <f t="shared" si="1"/>
        <v>-26.377112312332141</v>
      </c>
      <c r="O54" s="14">
        <f t="shared" si="2"/>
        <v>-15.654448589256232</v>
      </c>
      <c r="P54" s="14">
        <f t="shared" si="5"/>
        <v>-2.0488096061623495</v>
      </c>
    </row>
    <row r="55" spans="2:16" ht="19.95" customHeight="1" x14ac:dyDescent="0.3">
      <c r="B55" s="41">
        <v>5</v>
      </c>
      <c r="C55" s="48" t="s">
        <v>109</v>
      </c>
      <c r="D55" s="40">
        <v>5.0999999999999996</v>
      </c>
      <c r="E55" s="49" t="s">
        <v>110</v>
      </c>
      <c r="F55" s="15" t="s">
        <v>111</v>
      </c>
      <c r="G55" s="16" t="s">
        <v>112</v>
      </c>
      <c r="H55" s="17">
        <v>1041693.2979974209</v>
      </c>
      <c r="I55" s="17">
        <v>1062678.5299700878</v>
      </c>
      <c r="J55" s="17">
        <v>1096161.0172466449</v>
      </c>
      <c r="K55" s="18">
        <v>1104895.7838096642</v>
      </c>
      <c r="L55" s="18">
        <v>1113436.3745266369</v>
      </c>
      <c r="M55" s="14">
        <f t="shared" si="4"/>
        <v>0.33297104840410707</v>
      </c>
      <c r="N55" s="14">
        <f t="shared" si="1"/>
        <v>0.77855145702763195</v>
      </c>
      <c r="O55" s="14">
        <f t="shared" si="2"/>
        <v>0.11344896107770008</v>
      </c>
      <c r="P55" s="14">
        <f t="shared" si="5"/>
        <v>0.38574452545225846</v>
      </c>
    </row>
    <row r="56" spans="2:16" ht="19.95" customHeight="1" x14ac:dyDescent="0.3">
      <c r="B56" s="41"/>
      <c r="C56" s="48"/>
      <c r="D56" s="40"/>
      <c r="E56" s="49"/>
      <c r="F56" s="15" t="s">
        <v>113</v>
      </c>
      <c r="G56" s="16" t="s">
        <v>114</v>
      </c>
      <c r="H56" s="17">
        <v>535990.07002193818</v>
      </c>
      <c r="I56" s="17">
        <v>632516.67200398829</v>
      </c>
      <c r="J56" s="17">
        <v>624227.7967187597</v>
      </c>
      <c r="K56" s="18">
        <v>491226.3009389902</v>
      </c>
      <c r="L56" s="18">
        <v>425835.58010756108</v>
      </c>
      <c r="M56" s="14">
        <f t="shared" si="4"/>
        <v>2.7982856895459207</v>
      </c>
      <c r="N56" s="14">
        <f t="shared" si="1"/>
        <v>-0.32923728544204112</v>
      </c>
      <c r="O56" s="14">
        <f t="shared" si="2"/>
        <v>-3.3650842116341395</v>
      </c>
      <c r="P56" s="14">
        <f t="shared" si="5"/>
        <v>-6.8934644610246787</v>
      </c>
    </row>
    <row r="57" spans="2:16" ht="19.95" customHeight="1" x14ac:dyDescent="0.3">
      <c r="B57" s="41"/>
      <c r="C57" s="48"/>
      <c r="D57" s="40"/>
      <c r="E57" s="49"/>
      <c r="F57" s="15" t="s">
        <v>115</v>
      </c>
      <c r="G57" s="16" t="s">
        <v>116</v>
      </c>
      <c r="H57" s="17">
        <v>1711.8629780828828</v>
      </c>
      <c r="I57" s="17">
        <v>2130.8590336561929</v>
      </c>
      <c r="J57" s="17">
        <v>2245.5668293799686</v>
      </c>
      <c r="K57" s="18">
        <v>4560.3589237477408</v>
      </c>
      <c r="L57" s="18">
        <v>4586.4358265853525</v>
      </c>
      <c r="M57" s="14">
        <f t="shared" si="4"/>
        <v>3.7164444383676942</v>
      </c>
      <c r="N57" s="14">
        <f t="shared" si="1"/>
        <v>1.3194482479398362</v>
      </c>
      <c r="O57" s="14">
        <f t="shared" si="2"/>
        <v>10.650477276237913</v>
      </c>
      <c r="P57" s="14">
        <f t="shared" si="5"/>
        <v>0.28550089412466839</v>
      </c>
    </row>
    <row r="58" spans="2:16" ht="19.95" customHeight="1" x14ac:dyDescent="0.3">
      <c r="B58" s="41"/>
      <c r="C58" s="48"/>
      <c r="D58" s="40"/>
      <c r="E58" s="49"/>
      <c r="F58" s="15" t="s">
        <v>117</v>
      </c>
      <c r="G58" s="16" t="s">
        <v>118</v>
      </c>
      <c r="H58" s="17">
        <v>41127.407135626134</v>
      </c>
      <c r="I58" s="17">
        <v>38532.91367895477</v>
      </c>
      <c r="J58" s="17">
        <v>39087.90820917768</v>
      </c>
      <c r="K58" s="18">
        <v>61212.138330473863</v>
      </c>
      <c r="L58" s="18">
        <v>62666.652107653827</v>
      </c>
      <c r="M58" s="14">
        <f t="shared" si="4"/>
        <v>-1.0801566678934282</v>
      </c>
      <c r="N58" s="14">
        <f t="shared" si="1"/>
        <v>0.35814956266280173</v>
      </c>
      <c r="O58" s="14">
        <f t="shared" si="2"/>
        <v>6.6173477011505666</v>
      </c>
      <c r="P58" s="14">
        <f t="shared" si="5"/>
        <v>1.181117412833399</v>
      </c>
    </row>
    <row r="59" spans="2:16" ht="19.95" customHeight="1" x14ac:dyDescent="0.3">
      <c r="B59" s="41"/>
      <c r="C59" s="48"/>
      <c r="D59" s="40">
        <v>5.2</v>
      </c>
      <c r="E59" s="49" t="s">
        <v>119</v>
      </c>
      <c r="F59" s="15" t="s">
        <v>120</v>
      </c>
      <c r="G59" s="16" t="s">
        <v>121</v>
      </c>
      <c r="H59" s="17">
        <v>94116.520517397206</v>
      </c>
      <c r="I59" s="17">
        <v>100960.06089769052</v>
      </c>
      <c r="J59" s="17">
        <v>89236.805094139403</v>
      </c>
      <c r="K59" s="18">
        <v>96631.608396602285</v>
      </c>
      <c r="L59" s="18">
        <v>96634.353284860583</v>
      </c>
      <c r="M59" s="14">
        <f t="shared" si="4"/>
        <v>1.1767263762090252</v>
      </c>
      <c r="N59" s="14">
        <f t="shared" si="1"/>
        <v>-3.0386614497949105</v>
      </c>
      <c r="O59" s="14">
        <f t="shared" si="2"/>
        <v>1.1438110483556363</v>
      </c>
      <c r="P59" s="14">
        <f t="shared" si="5"/>
        <v>1.4202748000791132E-3</v>
      </c>
    </row>
    <row r="60" spans="2:16" ht="19.95" customHeight="1" x14ac:dyDescent="0.3">
      <c r="B60" s="41"/>
      <c r="C60" s="48"/>
      <c r="D60" s="40"/>
      <c r="E60" s="49"/>
      <c r="F60" s="15" t="s">
        <v>122</v>
      </c>
      <c r="G60" s="16" t="s">
        <v>123</v>
      </c>
      <c r="H60" s="17">
        <v>4344.7959147668644</v>
      </c>
      <c r="I60" s="17">
        <v>9583.2781820070522</v>
      </c>
      <c r="J60" s="17">
        <v>10140.107281105162</v>
      </c>
      <c r="K60" s="18">
        <v>14430.219054405627</v>
      </c>
      <c r="L60" s="18">
        <v>14482.726131900687</v>
      </c>
      <c r="M60" s="14">
        <f t="shared" si="4"/>
        <v>14.092593455597369</v>
      </c>
      <c r="N60" s="14">
        <f t="shared" si="1"/>
        <v>1.4219867597975</v>
      </c>
      <c r="O60" s="14">
        <f t="shared" si="2"/>
        <v>5.1695591470855451</v>
      </c>
      <c r="P60" s="14">
        <f t="shared" si="5"/>
        <v>0.18176924331532174</v>
      </c>
    </row>
    <row r="61" spans="2:16" ht="19.95" customHeight="1" x14ac:dyDescent="0.3">
      <c r="B61" s="41"/>
      <c r="C61" s="48"/>
      <c r="D61" s="40"/>
      <c r="E61" s="49"/>
      <c r="F61" s="15" t="s">
        <v>124</v>
      </c>
      <c r="G61" s="16" t="s">
        <v>125</v>
      </c>
      <c r="H61" s="17">
        <v>5455.1827680376964</v>
      </c>
      <c r="I61" s="18">
        <v>5773.4442001563493</v>
      </c>
      <c r="J61" s="18">
        <v>5867.4407302781819</v>
      </c>
      <c r="K61" s="18">
        <v>3406.4483909810697</v>
      </c>
      <c r="L61" s="18">
        <v>3377.6440152026735</v>
      </c>
      <c r="M61" s="14">
        <f t="shared" si="4"/>
        <v>0.94952455206440689</v>
      </c>
      <c r="N61" s="14">
        <f t="shared" si="1"/>
        <v>0.404559385821468</v>
      </c>
      <c r="O61" s="14">
        <f t="shared" si="2"/>
        <v>-7.4737994455089112</v>
      </c>
      <c r="P61" s="14">
        <f t="shared" si="5"/>
        <v>-0.4236894642347111</v>
      </c>
    </row>
    <row r="62" spans="2:16" ht="19.95" customHeight="1" x14ac:dyDescent="0.3">
      <c r="B62" s="23">
        <v>9</v>
      </c>
      <c r="C62" s="19" t="s">
        <v>126</v>
      </c>
      <c r="D62" s="24">
        <v>9.9</v>
      </c>
      <c r="E62" s="19" t="s">
        <v>126</v>
      </c>
      <c r="F62" s="24" t="s">
        <v>127</v>
      </c>
      <c r="G62" s="25" t="s">
        <v>126</v>
      </c>
      <c r="H62" s="20">
        <v>1178739.2365672719</v>
      </c>
      <c r="I62" s="20">
        <v>566079.61720318242</v>
      </c>
      <c r="J62" s="20">
        <v>89802.732120104774</v>
      </c>
      <c r="K62" s="21">
        <v>0</v>
      </c>
      <c r="L62" s="21">
        <v>0</v>
      </c>
      <c r="M62" s="28">
        <f t="shared" si="4"/>
        <v>-11.506787160017929</v>
      </c>
      <c r="N62" s="29">
        <f t="shared" si="1"/>
        <v>-36.889298431168662</v>
      </c>
      <c r="O62" s="29">
        <f t="shared" si="2"/>
        <v>-100</v>
      </c>
      <c r="P62" s="29">
        <v>0</v>
      </c>
    </row>
    <row r="63" spans="2:16" s="2" customFormat="1" ht="30" customHeight="1" x14ac:dyDescent="0.3">
      <c r="B63" s="31" t="s">
        <v>134</v>
      </c>
      <c r="C63" s="32"/>
      <c r="D63" s="32"/>
      <c r="E63" s="32"/>
      <c r="F63" s="32"/>
      <c r="G63" s="33"/>
      <c r="H63" s="22">
        <f>SUM(H7:H62)</f>
        <v>113661614.48799768</v>
      </c>
      <c r="I63" s="22">
        <f>SUM(I7:I62)</f>
        <v>113661614.48801328</v>
      </c>
      <c r="J63" s="22">
        <f>SUM(J7:J62)</f>
        <v>113661614.48764649</v>
      </c>
      <c r="K63" s="22">
        <f t="shared" ref="K63" si="6">SUM(K7:K62)</f>
        <v>113661614.08542182</v>
      </c>
      <c r="L63" s="22">
        <f>SUM(L7:L62)</f>
        <v>113661614.08551224</v>
      </c>
      <c r="M63" s="26"/>
      <c r="N63" s="26"/>
      <c r="O63" s="26"/>
      <c r="P63" s="27"/>
    </row>
    <row r="64" spans="2:16" s="2" customFormat="1" ht="11.4" x14ac:dyDescent="0.3">
      <c r="M64" s="7"/>
      <c r="N64" s="7"/>
      <c r="O64" s="7"/>
      <c r="P64" s="7"/>
    </row>
    <row r="65" spans="2:16" s="2" customFormat="1" ht="44.25" customHeight="1" x14ac:dyDescent="0.3">
      <c r="B65" s="34" t="s">
        <v>143</v>
      </c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</row>
    <row r="66" spans="2:16" s="2" customFormat="1" ht="45" customHeight="1" x14ac:dyDescent="0.3">
      <c r="B66" s="35" t="s">
        <v>154</v>
      </c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</row>
    <row r="67" spans="2:16" s="2" customFormat="1" ht="29.25" customHeight="1" x14ac:dyDescent="0.3"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</row>
    <row r="68" spans="2:16" s="2" customFormat="1" ht="29.25" customHeight="1" x14ac:dyDescent="0.3"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</row>
    <row r="69" spans="2:16" s="2" customFormat="1" ht="29.25" customHeight="1" x14ac:dyDescent="0.3"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</row>
    <row r="70" spans="2:16" s="2" customFormat="1" ht="29.25" customHeight="1" x14ac:dyDescent="0.3"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</row>
    <row r="71" spans="2:16" s="2" customFormat="1" ht="111.75" customHeight="1" x14ac:dyDescent="0.3"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</row>
    <row r="72" spans="2:16" s="2" customFormat="1" ht="15" customHeight="1" x14ac:dyDescent="0.3">
      <c r="B72" s="36" t="s">
        <v>153</v>
      </c>
      <c r="C72" s="37"/>
      <c r="D72" s="37"/>
      <c r="E72" s="37"/>
      <c r="F72" s="37"/>
      <c r="G72" s="3"/>
      <c r="H72" s="4"/>
      <c r="I72" s="4"/>
      <c r="J72" s="4"/>
      <c r="K72" s="4"/>
      <c r="L72" s="4"/>
      <c r="M72" s="3"/>
      <c r="N72" s="3"/>
      <c r="O72" s="3"/>
      <c r="P72" s="3"/>
    </row>
  </sheetData>
  <mergeCells count="54">
    <mergeCell ref="D28:D30"/>
    <mergeCell ref="D31:D35"/>
    <mergeCell ref="E7:E8"/>
    <mergeCell ref="E9:E13"/>
    <mergeCell ref="E14:E15"/>
    <mergeCell ref="E16:E17"/>
    <mergeCell ref="C7:C17"/>
    <mergeCell ref="C55:C61"/>
    <mergeCell ref="E55:E58"/>
    <mergeCell ref="E59:E61"/>
    <mergeCell ref="C49:C54"/>
    <mergeCell ref="E49:E51"/>
    <mergeCell ref="E52:E54"/>
    <mergeCell ref="C36:C48"/>
    <mergeCell ref="E36:E40"/>
    <mergeCell ref="E41:E43"/>
    <mergeCell ref="E44:E48"/>
    <mergeCell ref="C18:C35"/>
    <mergeCell ref="E18:E22"/>
    <mergeCell ref="E23:E27"/>
    <mergeCell ref="E28:E30"/>
    <mergeCell ref="E31:E35"/>
    <mergeCell ref="B4:P4"/>
    <mergeCell ref="B2:P3"/>
    <mergeCell ref="H5:L5"/>
    <mergeCell ref="M5:P5"/>
    <mergeCell ref="B55:B61"/>
    <mergeCell ref="D55:D58"/>
    <mergeCell ref="D59:D61"/>
    <mergeCell ref="B5:B6"/>
    <mergeCell ref="E5:E6"/>
    <mergeCell ref="D5:D6"/>
    <mergeCell ref="B36:B48"/>
    <mergeCell ref="D36:D40"/>
    <mergeCell ref="D41:D43"/>
    <mergeCell ref="D44:D48"/>
    <mergeCell ref="B49:B54"/>
    <mergeCell ref="D49:D51"/>
    <mergeCell ref="B63:G63"/>
    <mergeCell ref="B65:P65"/>
    <mergeCell ref="B66:P71"/>
    <mergeCell ref="B72:F72"/>
    <mergeCell ref="F5:F6"/>
    <mergeCell ref="G5:G6"/>
    <mergeCell ref="C5:C6"/>
    <mergeCell ref="D52:D54"/>
    <mergeCell ref="B18:B35"/>
    <mergeCell ref="D18:D22"/>
    <mergeCell ref="D23:D27"/>
    <mergeCell ref="B7:B17"/>
    <mergeCell ref="D7:D8"/>
    <mergeCell ref="D9:D13"/>
    <mergeCell ref="D14:D15"/>
    <mergeCell ref="D16:D17"/>
  </mergeCells>
  <phoneticPr fontId="2" type="noConversion"/>
  <pageMargins left="0.70866141732283472" right="0.70866141732283472" top="0.74803149606299213" bottom="0.74803149606299213" header="0.31496062992125984" footer="0.31496062992125984"/>
  <pageSetup scale="58" fitToHeight="11" orientation="portrait" r:id="rId1"/>
  <ignoredErrors>
    <ignoredError sqref="L63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Tasa cambio coberturas</vt:lpstr>
      <vt:lpstr>'Tasa cambio coberturas'!Área_de_impresión</vt:lpstr>
      <vt:lpstr>'Tasa cambio coberturas'!Títulos_a_imprimir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mcrozo</dc:creator>
  <cp:lastModifiedBy>Jenny Paola Marin Salazar</cp:lastModifiedBy>
  <cp:lastPrinted>2012-03-22T00:49:18Z</cp:lastPrinted>
  <dcterms:created xsi:type="dcterms:W3CDTF">2011-10-27T17:26:23Z</dcterms:created>
  <dcterms:modified xsi:type="dcterms:W3CDTF">2025-06-20T18:17:14Z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2025-04-28T20:15:26Z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308c790d-5611-4273-bcbc-1e65f1873d98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